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985" tabRatio="441" activeTab="0"/>
  </bookViews>
  <sheets>
    <sheet name="troškovnik NK DINAMO BABINEC" sheetId="1" r:id="rId1"/>
  </sheets>
  <externalReferences>
    <externalReference r:id="rId4"/>
  </externalReferences>
  <definedNames>
    <definedName name="kk1i">'[1]POMOĆNI'!$B$64</definedName>
    <definedName name="kk1p">'[1]POMOĆNI'!$B$58</definedName>
    <definedName name="kk2i">'[1]POMOĆNI'!$B$65</definedName>
    <definedName name="kk2p">'[1]POMOĆNI'!$B$59</definedName>
    <definedName name="kk3i">'[1]POMOĆNI'!$B$66</definedName>
    <definedName name="kk3p">'[1]POMOĆNI'!$B$60</definedName>
    <definedName name="kk4i">'[1]POMOĆNI'!$B$67</definedName>
    <definedName name="kk5i">'[1]POMOĆNI'!$B$68</definedName>
    <definedName name="kk6i">'[1]POMOĆNI'!$B$69</definedName>
    <definedName name="krov">'[1]POMOĆNI'!$B$56:$B$69</definedName>
    <definedName name="rkh">'[1]POMOĆNI'!$B$56</definedName>
  </definedNames>
  <calcPr fullCalcOnLoad="1"/>
</workbook>
</file>

<file path=xl/sharedStrings.xml><?xml version="1.0" encoding="utf-8"?>
<sst xmlns="http://schemas.openxmlformats.org/spreadsheetml/2006/main" count="585" uniqueCount="411">
  <si>
    <t>Datum: 12/2017</t>
  </si>
  <si>
    <t>St. br.</t>
  </si>
  <si>
    <t>Opis stavke</t>
  </si>
  <si>
    <t>Jed. mj.</t>
  </si>
  <si>
    <t>Količina</t>
  </si>
  <si>
    <t>Jed. cijena (kn)</t>
  </si>
  <si>
    <t>Iznos (kn)</t>
  </si>
  <si>
    <t>TROŠKOVNIK GRAĐEVINSKIH I OBRTNIČKIH RADOVA</t>
  </si>
  <si>
    <t>OPĆI UVJETI</t>
  </si>
  <si>
    <t>Izvođač ima obavezu dati pismenu izjavu da je tehničku dokumentaciju razumio, da je izvršio provjeru usklađenosti i količina, da u njoj nema nedostataka, te da je prihvaća kao osnovu za izgradnju.</t>
  </si>
  <si>
    <t>U slučaju da izvođač predlaže, iz svojih razloga ili iz razloga ekonomičnosti, druga projektantska rješenja dužan je izraditi dokumentaciju (tekstualnu i grafičku) i dati je na odobrenje glavnom projektantu, nadzoru i investitoru.</t>
  </si>
  <si>
    <t>U slučaju promjene u projektima i u troškovnicima izabranih materijala, u fazi nuđenja, izvoditelj je dužan naznačiti u ponudi svoj prijedlog s obrazloženjem istog.</t>
  </si>
  <si>
    <t>Sva usklađenja i koordinacija s projektantom i/ili glavnim projektantom, koja su navedena u ovom troškovniku, predstavljaju zaseban trošak, koji je dužan podmiriti izvođač radova.</t>
  </si>
  <si>
    <t>U troškove gradnje ulaze i svi eventualni zastoji zbog niskih temperatura (zaštita konstrukcija), visokih temperatura (dodatna vlaženja i sl.).</t>
  </si>
  <si>
    <t>Izvođač je dužan pribaviti sve potrebne ateste, a tokom gradnje i za tehnički pregled dužan je izvršiti sva potrebna ispitivanja kvalitete izvršenih radova o svojem trošku što je propisano zakonom.</t>
  </si>
  <si>
    <t>Naknadni rad neće se priznati zbog štete nastale uslijed atmosferskih nepogoda.</t>
  </si>
  <si>
    <t>Jedinične cijene primijenit će se na izvedene količine, bez obzira u kojem postotku iste odstupaju od količina u troškovniku.</t>
  </si>
  <si>
    <t>Jedinične cijene obuhvaćaju sve potrebne radove, pribor, vezna sredstva, brtvila, prelazne sokle, sav okov i pribor, te ugradbeni materijal. Jedinična cijena po jedinici mjere obuhvaća: dobavu, odnosno izradu na gradilištu ili radionici, transport vanjski i na gradilištu, ugradnju i testiranje, preuzimanje od strane nadzora.</t>
  </si>
  <si>
    <t>1.0.</t>
  </si>
  <si>
    <t>GRAĐEVINSKI RADOVI</t>
  </si>
  <si>
    <t>1.1.</t>
  </si>
  <si>
    <t>PRIPREMNI RADOVI</t>
  </si>
  <si>
    <t>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t>
  </si>
  <si>
    <t>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</si>
  <si>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</si>
  <si>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Svi troškovi proizišli iz formiranja gradilišta kao i troškovi osiguranja istog su obaveza izvođača.</t>
  </si>
  <si>
    <t>1.2.</t>
  </si>
  <si>
    <t>RUŠENJA I DEMONTAŽE</t>
  </si>
  <si>
    <t>Prije početka radova potrebno je konstrukcije u koje ne zadiru radovi zaštititi od mogućeg oštećenja. Sve otvore na pročeljima zgrade treba odmah nakon postave skele zaštititi PVC folijom debljine 0,20 mm kako ne bi došlo do njihovog oštećenja.</t>
  </si>
  <si>
    <t>Sva rušenja i demontaže konstruktivnih elemenata treba izvršiti pod nadzorom projektanta građevinskog projekta te nadzornog inženjera.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</si>
  <si>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r>
      <t xml:space="preserve">Demontažu i ponovnu montažu gromobrana izvođač treba izvoditi prema </t>
    </r>
    <r>
      <rPr>
        <i/>
        <sz val="10"/>
        <rFont val="Arial"/>
        <family val="2"/>
      </rPr>
      <t xml:space="preserve">Tehničkom propisu za sustave zaštite od djelovanja munje na građevinama </t>
    </r>
    <r>
      <rPr>
        <sz val="10"/>
        <rFont val="Arial"/>
        <family val="2"/>
      </rPr>
      <t>(NN RH 87/08, 33/10)</t>
    </r>
    <r>
      <rPr>
        <b/>
        <i/>
        <sz val="10"/>
        <rFont val="Arial"/>
        <family val="2"/>
      </rPr>
      <t>.</t>
    </r>
  </si>
  <si>
    <t>U cijenu radova trebaju biti uključene sve podupore, skele i privremene (zamjenske konstrukcije) koje osiguravaju stabilnost u toku radova, kao i svi horizontalni i vertikalni prijenosi materijala dobivenih rušenjem i demontažom te odvoz na privremenu gradilišnu deponiju, gradsku planirku ili pohranu elemenata na mjesto po dogovoru sa investitorom. To vrijedi i za čišćenje gradilišta i dovođenje javne površine u prvobitno stanje. U cijenu radova je uključeno i sigurno zbrinjavanje opasnih materijala (azbest, freoni), prema važećoj zakonskoj regulativi.</t>
  </si>
  <si>
    <t xml:space="preserve">Pločice sa kućnim brojem, natpisne ploče i sl. treba pohraniti na gradilištu ili kod vlasnika. Izvođač snosi sve troškove ponovne dobave ili izrade pojedinih elemenata u slučaju oštećenja ili otuđenja sa gradilišta. Demontaža postojećih limenih elemenata, uključujući i prozorske klupčice na pročelju obavezno izvodi limar koji je dužan uzeti mjere i uzorke te snimiti detalje izvedbe, što je uključeno u cijenu stavke. Demontažu i ponovnu montažu postojećih vanjskih jedinica rashladnih uređaja na pročelju izvodi ovlašteni serviser. Demontažu i ponovnu montažu postojećeg gromobrana, strujnih ormarića i sl. na pročelju izvodi ovlaštena osoba. Demontaža vanjskih jedinica rashladnih uređaja, gromobrana, strujnih ormarića i sl. uključuje i njihovu sigurnu pohranu.
</t>
  </si>
  <si>
    <t>U slučaju  nastalih šteta, radi nepravodobno zaštićene lokacije na kojoj se vrše rušenja i demontaže, sve troškove nastalih šteta snosi izvođač. Izvođač je dužan striktno se držati mjera zaštite na radu.</t>
  </si>
  <si>
    <t>1.2</t>
  </si>
  <si>
    <t>1.2.1</t>
  </si>
  <si>
    <t>Pažljiva demontaž,a u cilju očuvanja unutarnjih i vanjskih "špaleta", postojećih drvenih vanjskih prozora i vrata sa deponiranjem na mjestu koje odredi Naručitelj te sa  odvozom i zbrinjavanjem  istih</t>
  </si>
  <si>
    <t>a)prozori do 2 m2</t>
  </si>
  <si>
    <t>kom</t>
  </si>
  <si>
    <t>b)vrata do 2 m2</t>
  </si>
  <si>
    <t>1.2.2.</t>
  </si>
  <si>
    <t>Demontaža elemenata kišne odvodnje koja se sastoji od limenih horizontalni i vertikalnih oluka sa pripadajućim nosačima  sa deponiranjem materijala na deponij koje odredi Naručitelj te sa utovarom i odvozom na zbrinjavanje istih.</t>
  </si>
  <si>
    <t>a) horizontalni oluci rš.cca40 cm</t>
  </si>
  <si>
    <t>m1</t>
  </si>
  <si>
    <t>b) vertikalni oluci rš.cca 40 cm sa koljenima i izljevima</t>
  </si>
  <si>
    <t>c) vjetrovni opšavi</t>
  </si>
  <si>
    <t>1.2.3</t>
  </si>
  <si>
    <t xml:space="preserve">Demontaža limenog podgleda vanjskog spremišta radi  ulaska u prostor slijepog tavana  i toplinske izolacije stropa i zidova grijanih prostora saprenosom i  deponiranjem obloge na gradilištu radi kasnije montaže </t>
  </si>
  <si>
    <t>m2</t>
  </si>
  <si>
    <t>1.2.4</t>
  </si>
  <si>
    <t>Demomtaža dijela tribina za pristup postavi skele i izvođenju radova</t>
  </si>
  <si>
    <t>1.2.5</t>
  </si>
  <si>
    <t>Demontaža vanjskih limenih klupica radi povećanja debljine fasade</t>
  </si>
  <si>
    <t>RUŠENJA I DEMONTAŽE UKUPNO:</t>
  </si>
  <si>
    <t>1.3</t>
  </si>
  <si>
    <t>TESARSKI RADOVI</t>
  </si>
  <si>
    <t>1.3.1</t>
  </si>
  <si>
    <t xml:space="preserve">Najam, doprema, montaža, demontaža i otprema  cijevne fasadne skele </t>
  </si>
  <si>
    <t>1.3.2</t>
  </si>
  <si>
    <t>Povrat demontiranih elemenata sjedala tribina nakon izvedbe fasade i skidanja skele uključivo spojni materijal.</t>
  </si>
  <si>
    <t>TESARSKI RADOVI UKUPNO:</t>
  </si>
  <si>
    <t>1.4</t>
  </si>
  <si>
    <t>ZIDARSKI RADOVI</t>
  </si>
  <si>
    <t>1.4.1</t>
  </si>
  <si>
    <t>Zidarski poravak uložnica (špaleta) oko prozora i vrata nakon i ugradbe nove stolarije u širini cca 30 cm</t>
  </si>
  <si>
    <t>1.4.2</t>
  </si>
  <si>
    <t>Popravak , i priprema (impregnacija) fasadnih zidova za postavu toplinske fasade.predviđa se 30 % od cijele fasade</t>
  </si>
  <si>
    <t>1.4.3</t>
  </si>
  <si>
    <t>Razni zidarski popravci, prireme i pripomoći kod izvedbe fasaderskih i  instalaterskih radova zajedno sa potrebnim materijalom</t>
  </si>
  <si>
    <t>ZIDARSKI RADOVI UKUPNO:</t>
  </si>
  <si>
    <t>1.5</t>
  </si>
  <si>
    <t>IZOLATERSKI RADOVI</t>
  </si>
  <si>
    <t>Mineralna vuna (MW)</t>
  </si>
  <si>
    <t>Toplinsko-izolacijski materijali</t>
  </si>
  <si>
    <t>Lake ploče i višeslojne izolacijske ploče.</t>
  </si>
  <si>
    <t>Potrebno je provjeravati da li se upotrebljavaju materijali predviđeni glavnim projektom, projektom racionalne uporabe energije i toplinske zaštite te dostaviti ateste proizvođača, kako za izolacijski materijal, tako i za njihov pričvrsni materijal. Toplinsko-izolacijske slojeve ugraditi prema uputstvima proizvođača, projektu racionalne uporabe energije, opisu u troškovniku i nacrtima.</t>
  </si>
  <si>
    <t>Prilikom ugradnje ploča mineralne vune potrebno je pridržavati se sljedećeg: ugrađivati se smije samo suh i neoštećen proizvod. Proizvod se polaže na pripremljenu suhu podlogu. Prilikom polaganja proizvoda na otvorenom potrebno je spriječiti moguće oštećenje uslijed djelovanja atmosferilija (kiša, snijeg).</t>
  </si>
  <si>
    <t>1.6.1</t>
  </si>
  <si>
    <t xml:space="preserve">Dobava materijala i postava hidroizolacijske paroprpusne folije na daščanu oplatu krova </t>
  </si>
  <si>
    <t>1.5.1</t>
  </si>
  <si>
    <t>1.5.2</t>
  </si>
  <si>
    <t>IZOLATERSKI RADOVI UKUPNO:</t>
  </si>
  <si>
    <t>1.6</t>
  </si>
  <si>
    <t>KROVOPOKRIVAČKI RADOVI</t>
  </si>
  <si>
    <t>Djelomično otpuštanje spojeva limenog pokrova na mjestu demontaže vjetrovnih opšava i kasniji povrat u prvobitno stanje nakon zamjene istih</t>
  </si>
  <si>
    <t>1.6.2</t>
  </si>
  <si>
    <t>Dobava materijala i ugradba limene perforirane mrežice na ventilacioni sloj zraka po strehama kosih krovova međusobno usklađenih sa oblogom podgleda streha. .</t>
  </si>
  <si>
    <t>KROVOPOKRIVAČKI RADOVI UKUPNO:</t>
  </si>
  <si>
    <t>2.</t>
  </si>
  <si>
    <t>OBRTNIČKI RADOVI</t>
  </si>
  <si>
    <t>2.1</t>
  </si>
  <si>
    <t>LIMARSKI RADOVI</t>
  </si>
  <si>
    <t>·      Zakon o tehničkim zahtjevima za proizvode i ocjeni sukladnosti (NN 158/03)</t>
  </si>
  <si>
    <t>·      preuzeti pravilnici i norme temeljem Zakona o normizaciji (NN 55/96)</t>
  </si>
  <si>
    <t xml:space="preserve">·      Pravilnik o tehnničkim normativima za projektiranje i izvođenje završnih radova u građevinarstvu (Sl.list 21/90), </t>
  </si>
  <si>
    <t>Građevinski prefabicirani elementi: Prozorska limena klupčica,</t>
  </si>
  <si>
    <t>Građevinski prefabicirani elementi:  Odvodnjavanje krovova i dijelova zgrada limenim elementima</t>
  </si>
  <si>
    <t>Građevinski prefabicirani elementi: Pokrivanje krovnih ravnina limom</t>
  </si>
  <si>
    <t>Građevinski prefabicirani elementi: Opšivanja vanjskih dijelova zgrada limom</t>
  </si>
  <si>
    <t>pocinčani lim</t>
  </si>
  <si>
    <t>aluminijski lim</t>
  </si>
  <si>
    <t>Svi ostali materijali koji nisu obuhvaćeni normama moraju imati certifikate od za to ovlaštenih institucija. Konzole - nosače opšava, žljebova i cijevi izvesti iz pocinčanog željeza ili iz običnog plosnog željeza zaštićenog antikorozivnim sredstvom. Lim koji naliježe na betonsku podlogu ili na podlogu od opeke mora biti podložen sa krovnom ljepenkom. Kod spajanja raznih vrsta materijala treba na pogodan način izvesti izolaciju (premaz, izol.traka i sl.) da ne dođe do galvanskog elektriciteta.</t>
  </si>
  <si>
    <t>Izvođač je dužan prije početka radova predočiti glavnom projektantu sve potrebne detalje izvedbe limarskih radova. Tek po odobrenju i nakon ovjere istih od strane glavnog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rješenja neće se posebno platiti već predstavlja trošak i obvezu izvođača. Prilikom izvođenja limarskih radova izvođač se mora striktno pridržavati usvojenih i od strane glavnog projektanta ovjerenih detalja. Izvođač će pristupiti izvedbi tek nakon što glavni projektant potpisom potvrdi radioničke nacrte i tehnološku razradu svih detalja.</t>
  </si>
  <si>
    <t>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</si>
  <si>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Nakon obrade, može se ugraditi samo neoštećeni lim. </t>
  </si>
  <si>
    <t>Za elemente za učvršćivanje (kuke, zakovice, jahači, čavli, vijci i sl.) treba primijeniti:</t>
  </si>
  <si>
    <t>za čelični lim - čelična spojna sredstva,</t>
  </si>
  <si>
    <t>za pocinčani i olovni lim - dobro pocinčana spojna sredstva,</t>
  </si>
  <si>
    <t>za bakreni lim - bakrena spojna sredstva,</t>
  </si>
  <si>
    <t>za alu lim - alu ili galvanizirana Čn spojna sredstva.</t>
  </si>
  <si>
    <t>2.1.1</t>
  </si>
  <si>
    <t>Dobava materijala i izvedba horizontalnih žljebova,</t>
  </si>
  <si>
    <t>polukružnog presjeka, iz pocinčanog plastificiranog</t>
  </si>
  <si>
    <t>čeličnog lima, u završnoj boji po izboru glavnog</t>
  </si>
  <si>
    <t>projektanta.</t>
  </si>
  <si>
    <t>Uključivo i sav potreban pričvrsni, brtveni i ostali</t>
  </si>
  <si>
    <t xml:space="preserve">materijal i pribor, do potpune gotovosti, vodotijesnosti i funkcionalnosti, </t>
  </si>
  <si>
    <t>R.Č.40 cm</t>
  </si>
  <si>
    <t>rš.30 cm na terasi sa konstr. Za  učvršćenje pod ker.opločenje</t>
  </si>
  <si>
    <t>2.1.2</t>
  </si>
  <si>
    <t>Dobava  materijala i  montaža vertikalnih  žljebova, koljena i izljeva, okruglog presjeka iz pocinčanog plastificiranog čeličnog lima, u završnoj boji po izboru glavnog projektanta. Uključivo i sav potreban pričvrsni, brtveni i ostali materijal i pribor, do potpune gotovosti, vodotijesnosti i funkcionalnosti. Obračun po m' žlijeba.</t>
  </si>
  <si>
    <t>rš.40 cm</t>
  </si>
  <si>
    <t>2.1.3</t>
  </si>
  <si>
    <t xml:space="preserve">Dobava  materijala i  montaža   vjetrovnih opšava  kosog krova iz pocinčanog plastificiranog čeličnog lima, u završnoj boji po izboru glavnog projektanta. Uključivo i sav potreban pričvrsni, brtveni i ostali materijal i pribor, do potpune gotovosti, vodotijesnosti i funkcionalnosti. </t>
  </si>
  <si>
    <t>2.1.4</t>
  </si>
  <si>
    <t>Obračun po m1  opšava r.š.cca 25 cm</t>
  </si>
  <si>
    <t>Dobava i ugradba vanjskih tipslih limenih plastificiranih proz. Klupica šir. Cca 25 cm</t>
  </si>
  <si>
    <t>2.1.5</t>
  </si>
  <si>
    <t>Dobava materijala i izrada okapnice po rubovima fasade na mjestima toplinsko izolirane fasade od Inox lima deb 0,7 mm sa okapnicom i podkonstrukcijom za nošenje opšava od metalnih cijevastih profila , sve komplet sa spojnim materijalom</t>
  </si>
  <si>
    <t>Okapnica rš cca 15 cm</t>
  </si>
  <si>
    <t>2.1.6</t>
  </si>
  <si>
    <t xml:space="preserve">Izvedba podgleda kosog krova tribine profiliranim perforiranim limom  u boji po izboru projektanta na pocinčanu nosivu konstrukciju </t>
  </si>
  <si>
    <t>2.1.7</t>
  </si>
  <si>
    <t xml:space="preserve">Izvedba obloge podgleda streha katne zgrade profiliranim perforiranim limom  u boji po izboru projektanta na pocinčanu nosivu konstrukciju </t>
  </si>
  <si>
    <t>2.1.8</t>
  </si>
  <si>
    <t>Povratak limene obloge podgleda stropa vanjskog spremišta nakon izvedbe toplinske izolacije stropova i zidova slijepog tavana sa potrebnim spojnim i pričvrsnim materijalom</t>
  </si>
  <si>
    <t>LIMARSKI RADOVI UKUPNO:</t>
  </si>
  <si>
    <t>2.2</t>
  </si>
  <si>
    <t xml:space="preserve">PVC-STOLARSKI RADOVI </t>
  </si>
  <si>
    <t>Napomena: prije izrade obavezna izmjera otvora na zgradi!</t>
  </si>
  <si>
    <t>2.2.1</t>
  </si>
  <si>
    <t>Toplinske karateristike prozora:</t>
  </si>
  <si>
    <t>Montaža: po principu RAL ugradbe – primjena trorazinskog brtvljenja:</t>
  </si>
  <si>
    <t>-unutarnja vodonepropusna  i paronepropusna brtvena traka</t>
  </si>
  <si>
    <t>-vanjska vodonepropusna  paropropusna brtvena traka</t>
  </si>
  <si>
    <t>-prostor po obodu stavke u potpunosti ispunjen izolacijskim materijalom</t>
  </si>
  <si>
    <t>Završna boja:  po izboru projektanta</t>
  </si>
  <si>
    <t>S vanjske strane dodatno izvesti silikoniranje kvalitetnim silikonom otpornim na atmosferske utjecaje i u boji profila.</t>
  </si>
  <si>
    <t>Smjer otvaranja: prema shemi, otvaranje nadsvjetla na ventus.</t>
  </si>
  <si>
    <t>Sve prema shemi.</t>
  </si>
  <si>
    <t>Ugradba u zid od opeke cca d=22 cm.</t>
  </si>
  <si>
    <t>Uključivovanjska tipska limena i unutarnja PVC klupica i sva potrebna brtvljenja te sav potreban okov, pričvrsni i ostali materijal i pribor, do potpune gotovosti i funkcionalnosti  stavke.</t>
  </si>
  <si>
    <t>a)Poz N 3 vel. cca 1,40 m x 1,40 m</t>
  </si>
  <si>
    <t>b)Poz N 4 vel.cca 1,00 m x1,00 m,</t>
  </si>
  <si>
    <t>c)Poz N 5 vel. Cca 0,80 m x 1,40m</t>
  </si>
  <si>
    <t>d)Poz N 6 vel. cca 0,60m x 0,80 m bez rolete i sa mutnim staklom</t>
  </si>
  <si>
    <t>e)Poz N 7 vel. cca 1,00m x0,55 m bez rolete i sa mutnim staklom</t>
  </si>
  <si>
    <t>f)Poz N 8 vel. cca 0,50m x0,60 m bez rolete i sa mutnim staklom</t>
  </si>
  <si>
    <t>g)Poz N11 vel. cca 1,45 m x 1604 m</t>
  </si>
  <si>
    <t>h)Poz N 12 vel. Cca 0,80 m x 0,80m</t>
  </si>
  <si>
    <t>2.2.2</t>
  </si>
  <si>
    <t>Dobava i montaža ulaznih  vrata vel. Cca 0,80 *2,00 m izrađenog od tipskih PVC profila sa ispunom od TI poliuretanskog panela, sa bravom, kvakom i ključevima.</t>
  </si>
  <si>
    <t>Sve prema shemi Poz. N1</t>
  </si>
  <si>
    <t>2.2.3</t>
  </si>
  <si>
    <t>Sve kao st.2 samo vrata vel. 0,90 x 2,00 m</t>
  </si>
  <si>
    <t>Sve prema shemi Poz. N2</t>
  </si>
  <si>
    <t>PVC-STOLARSKI RADOVI UKUPNO:</t>
  </si>
  <si>
    <t>2.3</t>
  </si>
  <si>
    <t>GIPSKARTONSKI RADOVI</t>
  </si>
  <si>
    <t>2.3.1</t>
  </si>
  <si>
    <t>Dobava materijala i izrada kose stepenaste obloge podgleda tribina ukupne debljine cca 20 cm  u  grijanim prostorijama nogometnog kluba  od tipskih limenih profila sa materijalom za pričvršćenje, gips kartonskih ploča, postave parne brane i ispune MW 18 cm . Završno pogletano i pripremljeno za soboslikarske radove.</t>
  </si>
  <si>
    <t>2.3.2</t>
  </si>
  <si>
    <t>Dobava materijala i izrada zidne obloge   grijanih prostorija nogometnog kluba deb.   od tipskih limenih profila, gips kartonskih ploča 2x, parne brane i ispune MW 10 cm ukupne debljine cca  13 cm -sjever i istok</t>
  </si>
  <si>
    <t>2.3.3</t>
  </si>
  <si>
    <t>Dobava materijala i izrada zidne obloge   grijanih prostorija nogometnog kluba   od tipskih limenih profila, gips kartonskih ploča 2x, parne brane i ispune MW 15 cm ukupne debljine cca  17 cm -jug i zapad</t>
  </si>
  <si>
    <t>2.3.4</t>
  </si>
  <si>
    <t>Sve kao st 1. samo obloga  ravnog stropa ukupne debljine 14 cm u podgledu ravnog krova terase( lođe) sa ispunom MW 12 cm.</t>
  </si>
  <si>
    <t>2.3.5</t>
  </si>
  <si>
    <t xml:space="preserve">Izvedba podgleda streha s zapadne strane gips katronskom oblogom za vanjske prostore (dijamant ploče) na pocinčanu nosivu konstrukciju </t>
  </si>
  <si>
    <t>GIPSKARTONSKI RADOVI UKUPNO:</t>
  </si>
  <si>
    <t>2.4</t>
  </si>
  <si>
    <t xml:space="preserve">BRAVARSKI RADOVI </t>
  </si>
  <si>
    <t>2.4.1</t>
  </si>
  <si>
    <t>Izrada, doprema i ugradba vanjskih jednokrilni zaokretnih vrata spremišta, iz tipskih plastificiranih Alu profila I ipunom iz Pu panela ,  vel. otvor dim. Cca 0,90x1,90 m.sa rešetkama za ventilaciju</t>
  </si>
  <si>
    <t>2.4.2</t>
  </si>
  <si>
    <t xml:space="preserve"> Toplinske karateristike stijene: Uw≤2,00 W/m2K</t>
  </si>
  <si>
    <t>Sve prema shemi. Završna boja:  po izboru projektanta</t>
  </si>
  <si>
    <t>Ugradba u postojećizid od opeke deb. Cca 20 cm.</t>
  </si>
  <si>
    <t>Uključivo sva potrebna brtvljenja te sav potreban okov, pričvrsni, opšavni i ostali materijal i pribor, do potpune gotovosti i funkcionalnosti  stavke.</t>
  </si>
  <si>
    <t>Sve prema shemi Poz. N AL 10</t>
  </si>
  <si>
    <t>Sve kao vrata u st. 1 samo vel. 0,75/1,90 m bez ventilacija</t>
  </si>
  <si>
    <t>Sve prema shemi Poz. N AL 9</t>
  </si>
  <si>
    <t>2.4.3</t>
  </si>
  <si>
    <t>Sve kao vrata u st. 1 samo vel. 1,45/2,52 m dvokrilna sa ostakljenjem armiranim staklom u gornjem dijelu komplet sa automatom za samo zatvaranjem, cilindar bravom , kvakom i ključevima</t>
  </si>
  <si>
    <t>Sve prema shemi Poz. N AL 13</t>
  </si>
  <si>
    <t>2.4.4</t>
  </si>
  <si>
    <t>Prilagodba stijene   vanjskog spremišta zbog dogradnje toplinske fasade od metalne pocinčane  plastificirane podkonstrukcije sa limenom oblogom sa ukomponiranim vratima.vel. 4 ,7x 3 m</t>
  </si>
  <si>
    <t>2.4.5</t>
  </si>
  <si>
    <t>Dova materijala i ugradba tipske alu plastificirane ograde terase visine 1,1 m sa potrebnim spojnim materijalom</t>
  </si>
  <si>
    <t>2.4.6</t>
  </si>
  <si>
    <t>Dobava materijala i zamjena postojeće zaštite prozora od plastificirane zaštitne mreže u metalnom okviru na prozore od strane igrališta sa potrebnim spojnim materijalom</t>
  </si>
  <si>
    <t>Vel 80 / 140 cm</t>
  </si>
  <si>
    <t>Vel 100 / 140 cm</t>
  </si>
  <si>
    <t>Vel 140 / 140 cm</t>
  </si>
  <si>
    <t>BRAVARSKI RADOVI UKUPNO:</t>
  </si>
  <si>
    <t>2.5</t>
  </si>
  <si>
    <t>FASADERSKI RADOVI</t>
  </si>
  <si>
    <t>Izvođač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Postojeće prozore I vrata koji se ne mjenjaju  treba zaštititi PVC građevinskom folijom. Ta zaštita ulazi u jediničnu cijenu izvedbe pročelja zgrade.</t>
  </si>
  <si>
    <t>Sav rad, sve komunikacije i sav transport vrši se isključivo sa vanjske strane građevine, tj. preko skele. 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glavnog projektanta i nadzornog inženjera, a prije pristupanja izvedbi radova.</t>
  </si>
  <si>
    <t>ETICS sustav se izvodi samo u komponentama  jednog, odabranog sustava. Kod ugradnje svih komponenti pridržavati se uputa proizvođača (način ugradnje, sušenje).</t>
  </si>
  <si>
    <t xml:space="preserve">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</si>
  <si>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Izvođač smije pristupiti izvedbi završnih zidarskih radova tek nakon što je glavni projektant potpisom potvrdio tehnološku razradu svih detalja.</t>
  </si>
  <si>
    <t>Jedinična cijena uključuje sve pripremne i završne radove, tehnološku razradu svih detalja, postavu i skidanje radne skele,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uz primjenu svih mjera zaštite na radu.</t>
  </si>
  <si>
    <t>2.5.1</t>
  </si>
  <si>
    <t>U cijenu je potrebno uračunati dobavu svog potrebnog materijala i pribora, sve potrebne predradnje te izradu fasade prema uputama proizvođača.</t>
  </si>
  <si>
    <t>Faze izrade:</t>
  </si>
  <si>
    <t>•postavljanje aluminijskog perforiranog sokl-profila, jednake širine kao debljina ploče od MW, uključivo potrebne sokl-pričvrsnice.  Pričvršćivanje izvesti nehrđajućim vijcima na razmaku svakih 40 do 60 cm.</t>
  </si>
  <si>
    <t>•učvršćivanje toplinske izolacije na podlogu zida izvodi se lijepljenjem polimer-cementnim ljepilom. Nanošenje polimerno-cementnog ljepila linijski po rubovima i točkasto po sredini ploča. Ploče se nakon lijepljenja dodatno mehanički pričvršćuju spojnicama prema shemi („W“) danoj od strani proizvođača. Na uglove građevine postavljaju se aluminijski/plastični kutni profili kao i oko otvora s tim da je na dijagonalama otvora potrebno kao dodatno ojačanje postaviti mrežicu veličine 20x40 (30x50)</t>
  </si>
  <si>
    <t>•na ploče od kamene vune nanosi se polimer- cementno ljepilo u koje se utiskuje staklena, alkalnootporna mrežica (min 135 g/m2), s preklopima od 10 cm, koja se pregletava drugim slojem</t>
  </si>
  <si>
    <t>polimerno-cementnog lijepila. Nakon sušenja od cca.</t>
  </si>
  <si>
    <t>7-10 dana, a prije izvođenja završnog sloja potrebno je nanijeti impregnirajući sloj.</t>
  </si>
  <si>
    <t xml:space="preserve"> •  izvedba završne tankoslojne dekorativne silikatne žbuke, granulacije 1,5 mm, u boji i strukturi prema izboru  projektanta. Minimalni period sušenja završno-dekorativne žbuke iznosi 3 dana.</t>
  </si>
  <si>
    <t>Sve radove izvesti prema uputama proizvođača.</t>
  </si>
  <si>
    <t>U cijenu su uključeni i svi potrebni profili za žbukanje</t>
  </si>
  <si>
    <t>i profili za pročelje, alu i/ili PVC kutnici (sa mrežicom), sokl-profili, okapni profili na nadvojima otvora, ojačanja za rubove, otvore, uglove i dr., te brtvljenje spojeva pročelja i vanjske stolarije i bravarije brtvom Sd=0,50.</t>
  </si>
  <si>
    <t>Sve radove treba izvesti isključivo po uputama, koristeći materijale, alate i način izvođenja po tehnologiji proizvođača.</t>
  </si>
  <si>
    <t>Obračun po m2 izvedene površine.</t>
  </si>
  <si>
    <t>Toplinska izolacija špaleta prozora i staklenih stijena izvodi se prema potrebi pločama MW debljine min. 5-7 cm, te pripadajućim spojnim letvicama i armaturnim mrežicama za spojeve na doprozornik/dovratnik, a što sve je uključeno u cijenu stavke.</t>
  </si>
  <si>
    <t>Obračun fasade je rađen na sljedeći način:</t>
  </si>
  <si>
    <t xml:space="preserve"> •  obrada špaleta prozora i staklenih stijena nije obračunata zasebno,</t>
  </si>
  <si>
    <t xml:space="preserve"> •  otvori veličine do 3 m2 nisu odbijani</t>
  </si>
  <si>
    <t xml:space="preserve"> •  kod otvora veličine veće od 3,00 m2 odbijana je</t>
  </si>
  <si>
    <t>površina iznad površine od 3,0 m2.</t>
  </si>
  <si>
    <t>a) ETICS sustav-d= 15 cm</t>
  </si>
  <si>
    <t>b) ETICS sustav-d= 5 cm XPS</t>
  </si>
  <si>
    <t>c) ETICS sustav-d= 15 cm XPS u podnožju fasade visine 60 cm</t>
  </si>
  <si>
    <t>2.5.2</t>
  </si>
  <si>
    <t xml:space="preserve"> Izvedba završne tankoslojne dekorativne silikatne žbuke, granulacije 1,5 mm, u boji i strukturi prema izboru  projektanta .Izvodi se na mjestima gdje je iz tehničkih razloga toplinska izolacija izvedena iz nutra, odnosno na podgledu terase. U cijeni je i emulzija na postojeću žbuku.</t>
  </si>
  <si>
    <t>2.5.</t>
  </si>
  <si>
    <t>Izvedba završnog premaza betonskih površina podkonstrukcije nosača tribina bojom za beton u tonu po izboru projektanta uz potrebne predradnje</t>
  </si>
  <si>
    <t>FASADERSKI RADOVI UKUPNO:</t>
  </si>
  <si>
    <t>2.6</t>
  </si>
  <si>
    <t>SOBOSLIKARSKO LIČILAČKI  RADOVI</t>
  </si>
  <si>
    <t>Dobava materijala te bojanje stropnih gipskartonskih  površina, vodenom disperzivnom mat bojom, uz sve potrebne predradnje.</t>
  </si>
  <si>
    <t>Ton: po izboru glavnog projektanta. Visina prostora: do 3,50 m. Uključivo uporabu skele, ljestvi i sl.</t>
  </si>
  <si>
    <t xml:space="preserve">Dobava materijala te bojanje zidnih gipskartonskih  i  površina, vodenom disperzivnom mat bojom, uz sve potrebne predradnje. </t>
  </si>
  <si>
    <t>Ton: po izboru glavnog projektanta Visina prostora: do 3,50. Uključivo uporabu skele, ljestvi i sl.</t>
  </si>
  <si>
    <t>2.6.1</t>
  </si>
  <si>
    <t>2.6.2</t>
  </si>
  <si>
    <t>Dobava materijala te bojanje stropnih  i zidnih gipskartonskih  površina, vodenom disperzivnom mat bojom, uz sve potrebne predradnje.</t>
  </si>
  <si>
    <t>Ton: po izboru glavnog projektanta. Visina prostora: do 3,00 m. Uključivo uporabu skele, ljestvi i sl.</t>
  </si>
  <si>
    <t>2.6.3</t>
  </si>
  <si>
    <t>Dobava materijala i bojanje drvene oplate streha i zabatnih prepusta krova  impregnacijskim  i fungicidnim sredstvom . Koristi se skela prilikom izrade fasade</t>
  </si>
  <si>
    <t>2.6.4</t>
  </si>
  <si>
    <t>Dobava materijala i bojanje drvene  krovne konstrukcije impregnacijskim  i fungicidnim sredstvom . Koristi se skela prilikom izrade fasade odnosno ljestve i pokretna skela  do visine 3 m</t>
  </si>
  <si>
    <t>2.6.5</t>
  </si>
  <si>
    <t>Izvedba zaštitnog premaza metalne konstrukcije stupova i greda tribine, te ostalih metalnih elemenata uz prethodne predradnje i temeljnu zaštitu</t>
  </si>
  <si>
    <t>2.6.6</t>
  </si>
  <si>
    <t>Izvedba zaštitnog premaza  ostalih metalnih elemenata rešetkaste ograde visine cca 1 m uz prethodne predradnje i temeljnu zaštitu</t>
  </si>
  <si>
    <t>2.6.7</t>
  </si>
  <si>
    <t>Obnova boje limene obloge podgleda stropa vanjskog spremišta nakon izvedbe toplinske izolacije stropova i zidova slijepog tavana sa potrebnim spojnim i pričvrsnim materijalom</t>
  </si>
  <si>
    <t>SOBOSLIKARSKO LIČILAČKI  RADOVI UKUPNO:</t>
  </si>
  <si>
    <t>2.7</t>
  </si>
  <si>
    <t>2.7.1</t>
  </si>
  <si>
    <t>Dobava materijala i dogradnja keramičkog opločenja na terasi zbog proširenja iste za debljinu toplinske fasade cca 15 cm</t>
  </si>
  <si>
    <t>2.7.2</t>
  </si>
  <si>
    <t>kao gornja stavka samo izvedbe oploćenja sokla terase zbog dodatne tpl. Fasade na zidu terase.</t>
  </si>
  <si>
    <t>2.7.3</t>
  </si>
  <si>
    <t>Popravak keramičkog opločenja u san.čvoru nakon prelaska na solarnu pripremu PTV-a</t>
  </si>
  <si>
    <t>3</t>
  </si>
  <si>
    <t>INSTALATERSKI RADOVI</t>
  </si>
  <si>
    <t>3.1</t>
  </si>
  <si>
    <t>ELEKTROINSTALACIJE</t>
  </si>
  <si>
    <t>3.1.1</t>
  </si>
  <si>
    <t>Dobava materijala i premještanje elektro instalacija na zidovima i stropovima unutar zgrade gdje se izvode toplinske izolacije zidova i stropova kao i na fasadnim zidovima</t>
  </si>
  <si>
    <t>ELEKTROINSTALACIJE UKUPNO:</t>
  </si>
  <si>
    <t>3.2.</t>
  </si>
  <si>
    <t>STROJARSKE INSTALACIJE</t>
  </si>
  <si>
    <t>Demontaže postojeće instalacije grijanje zbog izrade toplinske izolacije vanjskih zidova te ponova montaža, pomicanje dimnjaka, pripasivanje, puštanje i rad.</t>
  </si>
  <si>
    <t>komplet</t>
  </si>
  <si>
    <t>REKAPITULACIJA:</t>
  </si>
  <si>
    <t>GRAĐEVINSKI RADOVI UKUPNO:</t>
  </si>
  <si>
    <t>OBRTNIČKI RADOVI UKUPNO:</t>
  </si>
  <si>
    <t>SVEUKUPNO RADOVI</t>
  </si>
  <si>
    <t>PDV</t>
  </si>
  <si>
    <t>UKUPNO SA PDV-OM</t>
  </si>
  <si>
    <t xml:space="preserve">Dobava materijala te postava toplinske izolacije od mineralne vune ukupne debljine 18,00 cm, gustoće minimalno 20 kg/m3 i koeficijenta toplinske provodljivosti 0,035 W/mK, postavljene u barem dva sloja, unutar krovne  konstrukcije tj. Slijepog tavana od kojih je gornji sloj kaširan .
Proizvod mora biti negoriv i bez primjene fenol formaldehida kao vezivnog sredstva.
Uključivo prethodnu postavu parne brane ispod sloja toplinske izolacije. Parna brana od polietilena visoke gustoće. Minimalna debljina 0,19 mm, sd &gt; 70 m. Uključivo sav potreban pričvrsni i ostali materijal i pribor
Obračun po m2 tlocrtne površine poda, </t>
  </si>
  <si>
    <t xml:space="preserve">Dobava materijala te postava toplinske izolacije od mineralne vune ukupne debljine5,00 cm, gustoće minimalno 20 kg/m3 i koeficijenta toplinske provodljivosti 0,037 W/mK, postavljena na zid potkrovlja  unutar krovne  konstrukcije tj. Slijepog tavana od kojih je gornji sloj kaširan .
Proizvod mora biti negoriv i bez primjene fenol formaldehida kao vezivnog sredstva.
 Uključivo sav potreban pričvrsni i ostali materijal i pribor
Obračun po m2 tlocrtne površine zida, </t>
  </si>
  <si>
    <t>Ukupno (kn)</t>
  </si>
  <si>
    <r>
      <t>·</t>
    </r>
    <r>
      <rPr>
        <sz val="10"/>
        <rFont val="Times New Roman"/>
        <family val="1"/>
      </rPr>
      <t xml:space="preserve">      </t>
    </r>
    <r>
      <rPr>
        <sz val="10"/>
        <rFont val="Arial"/>
        <family val="2"/>
      </rPr>
      <t>HRN EN 13162</t>
    </r>
  </si>
  <si>
    <r>
      <t>·</t>
    </r>
    <r>
      <rPr>
        <sz val="10"/>
        <rFont val="Times New Roman"/>
        <family val="1"/>
      </rPr>
      <t xml:space="preserve">      </t>
    </r>
    <r>
      <rPr>
        <sz val="10"/>
        <rFont val="Arial"/>
        <family val="2"/>
      </rPr>
      <t xml:space="preserve">DIN 18165 </t>
    </r>
  </si>
  <si>
    <r>
      <t>·</t>
    </r>
    <r>
      <rPr>
        <sz val="10"/>
        <rFont val="Times New Roman"/>
        <family val="1"/>
      </rPr>
      <t xml:space="preserve">      </t>
    </r>
    <r>
      <rPr>
        <sz val="10"/>
        <rFont val="Arial"/>
        <family val="2"/>
      </rPr>
      <t xml:space="preserve">DIN 1101 i 1102 </t>
    </r>
  </si>
  <si>
    <t>Sav materijal za termoizolacije mora biti prvorazredne kvalitete, te u skladu sa važećim propisima ili jednakovrijednim:</t>
  </si>
  <si>
    <r>
      <t>Izrada, doprema i ugradba vanjskog  zaokretno-otklopnog prozora,</t>
    </r>
    <r>
      <rPr>
        <sz val="10"/>
        <rFont val="Arial"/>
        <family val="2"/>
      </rPr>
      <t xml:space="preserve"> sa alu roletom u termoizoliranoj  rolet kutiji izrađen iz tipskih P</t>
    </r>
    <r>
      <rPr>
        <sz val="10"/>
        <color indexed="8"/>
        <rFont val="Arial"/>
        <family val="2"/>
      </rPr>
      <t>VC profila. Ostakljenje dvostrukim izo-staklom s Low-E-a premazom, akomora  punjena plemenitim plinom.</t>
    </r>
  </si>
  <si>
    <t>Uw≤1,40 W/m2K, Ug≤1,10 W/m2K</t>
  </si>
  <si>
    <r>
      <t>Propisana reakcija na požar izolacijskog sloja: C</t>
    </r>
    <r>
      <rPr>
        <sz val="10"/>
        <color indexed="10"/>
        <rFont val="Arial"/>
        <family val="1"/>
      </rPr>
      <t xml:space="preserve">. </t>
    </r>
    <r>
      <rPr>
        <sz val="10"/>
        <rFont val="Arial"/>
        <family val="1"/>
      </rPr>
      <t>Propisana reakcija na požar pokrovnog sloja: min. D- d1.</t>
    </r>
  </si>
  <si>
    <t>Dobava materijala i izvedba kontaktnog sustava toplinske fasade (ETICS) s pločama kamene vune (MW) homogene gustoće &gt;100 kg/m3, TR10, CS(10)30, λ≤0,037 W/mK, prema HRN EN 13162, debljine d=15 cm (zidovi VZ-1, VZ-2,  VZ-3, NZT, nadozida).</t>
  </si>
  <si>
    <r>
      <t xml:space="preserve"> Dobava materijala te izvedba dodatnih soboslikarskih korekcija na svim unutarnjim  zidovima i špaletama tamo gdje su nastala oštećenja prilikom montaže stolarije, opreme i instalacija.
Korekcije se izvode po završetku svih radova, a uključuju sva potrebna prethodna krpanja i gletanja površine koja se soboslikarski obrađuje.
Ton: po izboru glavnog projektanta. Visina prostora: 4,00 m. Uključivo uporabu skele, ljestv</t>
    </r>
    <r>
      <rPr>
        <sz val="10"/>
        <rFont val="Arial"/>
        <family val="2"/>
      </rPr>
      <t xml:space="preserve">i i sl.
</t>
    </r>
  </si>
  <si>
    <t>Pražnjenje instalacija grijanja i instalacije sanitarne vode prilikom radi ugradnje solarnog sustava za pripremu PTV.</t>
  </si>
  <si>
    <t/>
  </si>
  <si>
    <t>Demontaža, odvoz i zbrinjavanje postojeće električne grijalice vode volumena 100 lit. te ostale pripadajuće opreme i armature na mjesnu deponiju (u dogovoru sa investitorom).</t>
  </si>
  <si>
    <t>Preinaka instalacije grijanja radi ugradnje hidrauličke skretnice, dodatne crpke za grijanje te kruga grijanja PTV.</t>
  </si>
  <si>
    <t xml:space="preserve">Dobava i ugradnja regulacije ovisne o vanjskoj temperaturi zajedno sa vanjskim osjetnikom za upravljanje sa uljnim kotlom preko hidrauličke skretnice, miješajućim krugom grijanja objekta, direktnim krugom grijanja spremnika PTV. U cijenu je potrebno uračunati i ožičenje. </t>
  </si>
  <si>
    <t>Dobava i ugradnja indirektno grijanog bivalentnog spremnika sanitarne potrošne tople vode komplet sa izolacijom</t>
  </si>
  <si>
    <t>nazivni volumen 500 lit</t>
  </si>
  <si>
    <t xml:space="preserve">Dobava i ugradnja prolaznog zapornog ventila za grijanje, zajedno sa spojnim i montažnim materijalom </t>
  </si>
  <si>
    <t>DN15 - navojni</t>
  </si>
  <si>
    <t>DN25 - navojni</t>
  </si>
  <si>
    <t xml:space="preserve">Dobava i ugradnja nepovratnog ventila za grijanje, zajedno sa spojnim i montažnim materijalom </t>
  </si>
  <si>
    <t xml:space="preserve">Dobava i ugradnja hvatača nečistoća za ugradnju na cjevovod grijanja, zajedno sa spojnim i montažnim materijalom </t>
  </si>
  <si>
    <r>
      <t>Dobava i ugradnja</t>
    </r>
    <r>
      <rPr>
        <sz val="10"/>
        <rFont val="Arial"/>
        <family val="2"/>
      </rPr>
      <t xml:space="preserve"> troputog miješajućeg ventila, zaj</t>
    </r>
    <r>
      <rPr>
        <sz val="10"/>
        <color indexed="8"/>
        <rFont val="Arial"/>
        <family val="2"/>
      </rPr>
      <t>edno sa elektromotornim pogonom i kompletom navojnih priključaka/kontraprirubnicama s brtvama i maticama, te sa spojnim i montažnim materijalom.</t>
    </r>
  </si>
  <si>
    <t>DN25</t>
  </si>
  <si>
    <t>Dobava i ugradnja hidrauličke skretnice s izolacijom za grijanje , zidnom konzolom, te sa spojnim i montažnim materijalom. Tip:</t>
  </si>
  <si>
    <t>1"; 1,5 m3/h</t>
  </si>
  <si>
    <t>Dobava i ugradnja cirkulacijske crpke za potrošnu toplu vodu s mokrim rotorom za ugradnju u cjevovod, sa strujno blokiranim motorom, serijski s oblogama toplinske izolacije, mogućnost namještanja 3 stupnja broja okretaja, zajedno sa spojnim i montažnim materijalom. Tip crpke kao:</t>
  </si>
  <si>
    <t>DN15 - s timer-om</t>
  </si>
  <si>
    <t xml:space="preserve">Dobava i ugradnja visokoučinkovite optočne crpka za grijanje s mokrim rotorom bez potrebe održavanja, sa navojnim ili prirubničkim spojem, sinkronim motorom prema ECM tehnologiji i integriranom elektronskom regulacijom snage za bezstepenu regulaciju diferencijalnog tlaka, sa visokim stupnjem iskoristivosti i visokim pokretnim momentom, uključujući automatsku funkciju deblokiranja, te sa svim spojnim i montažnim materijalom. </t>
  </si>
  <si>
    <t>Q=1,2 m3/h; H=2,2 m; 230V; 20W</t>
  </si>
  <si>
    <t>Dobava i ugradnja ekspanzijske posude za sanitarnu vodu zajedno sa nosačima, te spojnim i montažnim materijalom. Volumen posude:</t>
  </si>
  <si>
    <t>24 litara</t>
  </si>
  <si>
    <t xml:space="preserve">Dobava i ugradnja sigurnosne grupe za sanitarnu vodu za spremnike preko 200 lit. zajedno sa spojnim i montažnim materijalom. </t>
  </si>
  <si>
    <t>Spajanje sustava s hladnom vodom</t>
  </si>
  <si>
    <t>Dobava i ugradnja diferencijalnog solarnog regulatora za upravljanje solarnim sustavom sa grafičkim prikazom solarnog prinosa.</t>
  </si>
  <si>
    <t xml:space="preserve"> - vert. ugradnja jedan do drugog na kosi krov (ostali tipovi krova)</t>
  </si>
  <si>
    <t xml:space="preserve"> - osnovni hidraulički spojni set</t>
  </si>
  <si>
    <t xml:space="preserve"> - produžni hidraulički spojni set</t>
  </si>
  <si>
    <t xml:space="preserve"> - krovni nosač s produžnim vijcima</t>
  </si>
  <si>
    <t xml:space="preserve"> - montažna šina za kosi krov </t>
  </si>
  <si>
    <t>Broj kolektorskih polja</t>
  </si>
  <si>
    <t>Dobava i ugradnja solarne cijevne grupe koja se sastoji od visokoefikasne crpke, integrirane sigurnosne grupe, integriran ručni separator zraka, nepovratni ventil sa indikatorom protoka, slavine za punjenje i pražnjenje - sve u izolaciji sa spojnim i montažnim materijalom.</t>
  </si>
  <si>
    <t>priključci: 3/4" 
maks temp: 130°C 
maks tlak: 6 bar 
230V; 0,52A
 ugradnja na zid</t>
  </si>
  <si>
    <t>Dobava i ugradnja bakrene cijevi u kolutu za solarnu instalaciju zajedno sa izolacijom za solarne sustave  te sa spojnim i montažnim materijalom. U cijenu uračunati i kabel za spajanje osjetnik temperature i automatike. Dimenzija i ukupna dužina:</t>
  </si>
  <si>
    <t>m</t>
  </si>
  <si>
    <t>Dobava i ugradnja termičkog ventila za sanitarnu vodu zajedno sa spojnim i montažnim materijalom.</t>
  </si>
  <si>
    <t>1"</t>
  </si>
  <si>
    <t>Dobava i ugradnja solarnog odzračnog lončića sa zapornim ventilom, zajedno sa spojnim i montažnim mateijalom.</t>
  </si>
  <si>
    <r>
      <t>Dobava i ugradnja  ekspanzijske posude za solarni sustav. U cijenu je potrebno uključiti zidne nosače</t>
    </r>
    <r>
      <rPr>
        <sz val="10"/>
        <color indexed="8"/>
        <rFont val="Arial"/>
        <family val="2"/>
      </rPr>
      <t xml:space="preserve"> te dodatni spojni i montažni materijal. Zapremina ekspanzijske posude:</t>
    </r>
  </si>
  <si>
    <t>24 lit., pretlak 3 bar, max. 8 bar, 3/4"</t>
  </si>
  <si>
    <t>Potrebni radovi preinake instalacije sanitarne vode prema shemi ovog projekta te spajanje sve opreme do potpune funkcionalnosti.</t>
  </si>
  <si>
    <t>Punjenje solarnog sustava solarnom tekućinom, odzračivanje, hladna tlačna proba vodom mjereno na najnižem mjestu instalacije,  popravak eventualno propusnih mjesta, te izradu izvješća o izvršenoj tlačnoj probi. U cijenu uračunati solarnu tekućinu cca  25 lit.</t>
  </si>
  <si>
    <t>Dobava i ugradnja bakrenih cijevi u šipkama zajedno sa fitinzima, spojnim, montažnim i ovjesnim materijalom, dimenzija</t>
  </si>
  <si>
    <t>Ф28x1,2</t>
  </si>
  <si>
    <t>Dobava i montaža PeX vodovodnih cijevi za minimalni tlak od 10 bara. Vodovodne cijevi isporučuju se u u kolutu. U cijenu uračunati sav potreban sitni pribor, spojni materijal, fazonske komade, prelazne komade PeX/čelik, potreban učvrsni i ovjesni pribor i izolaciju debljine 8-10mm, dimenzija</t>
  </si>
  <si>
    <t>Φ20x2,0</t>
  </si>
  <si>
    <t>Φ26x3,0</t>
  </si>
  <si>
    <t>Ispitivanje vodovodne mreže pod tlakom od 6 i 10 bara.</t>
  </si>
  <si>
    <t>Dezinfekcija kompletne vodovodne mreže adekvatnim sredstvom za dezinfekciju prema uputstvu za dezinfekciju.</t>
  </si>
  <si>
    <t>Bakteriološka analiza uzoraka vode iz cjevovoda nakon  dezinfekcije.</t>
  </si>
  <si>
    <t>Dobava i ugradnja kanalice za zaštitu nadžbuknog cjevovoda sanitarne vode. Unutar kanalice vode se cjevovodi tople sanitarne vode i recirkulacijski vod.</t>
  </si>
  <si>
    <t>šxv 100x50 mm</t>
  </si>
  <si>
    <t>Cu28</t>
  </si>
  <si>
    <t>Bušenje prodora kroz zidove i stropove za prolaz instalacije grijanja te naknadna sanacija.</t>
  </si>
  <si>
    <t>PeX26 + izolacija- 2 kom</t>
  </si>
  <si>
    <t>Punjenje sustava grijanja vodom, odzračivanje, hladna tlačna proba vodom tlaka 4 bara mjereno na najnižem mjestu instalacije,  popravak eventualno propusnih mjesta, te izradu izvješća o izvršenoj tlačnoj probi</t>
  </si>
  <si>
    <t>Topla proba sustava grijanja</t>
  </si>
  <si>
    <t>3.3.</t>
  </si>
  <si>
    <t>3.3.1</t>
  </si>
  <si>
    <t>3.3.2</t>
  </si>
  <si>
    <t>3.3.3</t>
  </si>
  <si>
    <t>3.3.4.</t>
  </si>
  <si>
    <t>KERAMIČARSKI RADOVI UKUPNO:</t>
  </si>
  <si>
    <t>STROJARSKE INSTALACIJE UKUPNO</t>
  </si>
  <si>
    <t>3.3.5.</t>
  </si>
  <si>
    <t>3.3.6.</t>
  </si>
  <si>
    <t>3.3.7.</t>
  </si>
  <si>
    <t>3.3.8.</t>
  </si>
  <si>
    <t>3.3.9.</t>
  </si>
  <si>
    <t>3.3.10.</t>
  </si>
  <si>
    <t>3.3.11.</t>
  </si>
  <si>
    <t>3.3.12.</t>
  </si>
  <si>
    <t>Dobava i ugradnja toplinske izolacije cjevovoda ogrjevnog medija, s fleksibilnim crijevima od spužvastog materijala na bazi sintetičkog kaučuka (elastomer), zatvorene ćelijaste strukture, s pokrovom od polietilenske folije, slijedećih svojstava
- koeficijent otpora difuziji vodene pare:  m = 3000
- vodljivost                                     l = 0,038 W/mK
- debljina                                       s=13 mm
za bakrenu cijev</t>
  </si>
  <si>
    <t>3.3.13.</t>
  </si>
  <si>
    <t>3.3.14.</t>
  </si>
  <si>
    <t>3.3.15.</t>
  </si>
  <si>
    <t>3.3.16.</t>
  </si>
  <si>
    <t>3.3.17.</t>
  </si>
  <si>
    <t>3.3.18.</t>
  </si>
  <si>
    <t>3.3.19.</t>
  </si>
  <si>
    <t>3.3.20.</t>
  </si>
  <si>
    <t>3.3.21.</t>
  </si>
  <si>
    <t>3.3.22.</t>
  </si>
  <si>
    <t>3.3.23.</t>
  </si>
  <si>
    <t>3.3.24.</t>
  </si>
  <si>
    <t>3.3.25.</t>
  </si>
  <si>
    <t>3.3.26.</t>
  </si>
  <si>
    <t>3.3.27.</t>
  </si>
  <si>
    <t>3.3.28.</t>
  </si>
  <si>
    <t>3.3.29.</t>
  </si>
  <si>
    <t>3.3.30.</t>
  </si>
  <si>
    <t>3.3.31.</t>
  </si>
  <si>
    <t>3.3.32.</t>
  </si>
  <si>
    <t>3.3.34.</t>
  </si>
  <si>
    <t>3.3.33.</t>
  </si>
  <si>
    <t>KERAMIČARSKI RADOVI</t>
  </si>
  <si>
    <t>Radove izvoditi po pravilima struke i primjenjujući važeće opće i posebne tehničke propise i norme :</t>
  </si>
  <si>
    <t>TD 5/12-2017 – NK "Dinamo", Babinec- energetska obnova</t>
  </si>
  <si>
    <t>INSTALACIJE PTV</t>
  </si>
  <si>
    <t>INSTALACIJE PTV UKUPNO</t>
  </si>
  <si>
    <t xml:space="preserve">INSTALACIJE PTV </t>
  </si>
  <si>
    <t>·      HRN U.N9.052 ili jednakovrijedno</t>
  </si>
  <si>
    <t>·      HRN U.N9.053 ili jednakovrijedno</t>
  </si>
  <si>
    <t>·      HRN U.N9.054 ili jednakovrijedno</t>
  </si>
  <si>
    <t>·      HRN U.N9.055 ili jednakovrijedno</t>
  </si>
  <si>
    <t>·      HRN C.B4.081, ili jednakovrijedno</t>
  </si>
  <si>
    <t>·      HRN C.C4.020, 025, 030, 051, 060, 120, 150 ili jednakovrijedno</t>
  </si>
  <si>
    <t>Mort za žbukanja mora odgovarati HRN U.M2.012 ili jednakovrijednoj.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t>
  </si>
  <si>
    <t>Ugrađeni materijali moraju biti kvalitetni i odgovarati hrvatskim normama ili jednakovrijednim i to:</t>
  </si>
  <si>
    <t>Cu 18x1,0 + izolacija debljine 20 mm</t>
  </si>
  <si>
    <t>Dobava i ugradnja pločastog solarnog kolektora za grijanje sanitarne vode, zajedno sa spojnim i montažnim materijalom za sljedeći načine ugradnje:</t>
  </si>
  <si>
    <t>BRAVARSKI RADOVI</t>
  </si>
  <si>
    <t>INSTALATERSKI RADOVI UKUPNO:</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</si>
</sst>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quot;. &quot;"/>
  </numFmts>
  <fonts count="53">
    <font>
      <sz val="10"/>
      <name val="Arial"/>
      <family val="2"/>
    </font>
    <font>
      <sz val="11"/>
      <name val="Arial"/>
      <family val="2"/>
    </font>
    <font>
      <sz val="8"/>
      <name val="Arial"/>
      <family val="2"/>
    </font>
    <font>
      <sz val="9"/>
      <name val="Arial"/>
      <family val="2"/>
    </font>
    <font>
      <b/>
      <sz val="12"/>
      <name val="Arial"/>
      <family val="2"/>
    </font>
    <font>
      <b/>
      <sz val="10"/>
      <name val="Arial"/>
      <family val="2"/>
    </font>
    <font>
      <b/>
      <sz val="11"/>
      <name val="Arial"/>
      <family val="2"/>
    </font>
    <font>
      <i/>
      <sz val="10"/>
      <name val="Arial"/>
      <family val="2"/>
    </font>
    <font>
      <b/>
      <i/>
      <sz val="10"/>
      <name val="Arial"/>
      <family val="2"/>
    </font>
    <font>
      <sz val="11"/>
      <color indexed="8"/>
      <name val="Calibri"/>
      <family val="2"/>
    </font>
    <font>
      <sz val="11"/>
      <color indexed="10"/>
      <name val="Arial"/>
      <family val="2"/>
    </font>
    <font>
      <u val="single"/>
      <sz val="10"/>
      <color indexed="12"/>
      <name val="Arial"/>
      <family val="2"/>
    </font>
    <font>
      <sz val="10"/>
      <color indexed="8"/>
      <name val="Arial"/>
      <family val="2"/>
    </font>
    <font>
      <sz val="10"/>
      <name val="Symbol"/>
      <family val="1"/>
    </font>
    <font>
      <sz val="10"/>
      <name val="Times New Roman"/>
      <family val="1"/>
    </font>
    <font>
      <u val="single"/>
      <sz val="10"/>
      <color indexed="8"/>
      <name val="Arial"/>
      <family val="2"/>
    </font>
    <font>
      <sz val="10"/>
      <color indexed="10"/>
      <name val="Arial"/>
      <family val="1"/>
    </font>
    <font>
      <b/>
      <i/>
      <u val="single"/>
      <sz val="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9" fillId="0" borderId="0">
      <alignment/>
      <protection/>
    </xf>
    <xf numFmtId="0" fontId="1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9" fontId="0" fillId="0" borderId="0" applyFill="0" applyBorder="0" applyAlignment="0" applyProtection="0"/>
    <xf numFmtId="0" fontId="45" fillId="0" borderId="7" applyNumberFormat="0" applyFill="0" applyAlignment="0" applyProtection="0"/>
    <xf numFmtId="0" fontId="46" fillId="31"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72">
    <xf numFmtId="0" fontId="0" fillId="0" borderId="0" xfId="0" applyAlignment="1">
      <alignment/>
    </xf>
    <xf numFmtId="49" fontId="0" fillId="0" borderId="0" xfId="0" applyNumberFormat="1" applyAlignment="1">
      <alignment horizontal="right" vertical="top"/>
    </xf>
    <xf numFmtId="0" fontId="1" fillId="0" borderId="0" xfId="0" applyFont="1" applyAlignment="1">
      <alignment wrapText="1"/>
    </xf>
    <xf numFmtId="0" fontId="1" fillId="0" borderId="0" xfId="0" applyFont="1" applyAlignment="1">
      <alignment/>
    </xf>
    <xf numFmtId="4" fontId="1" fillId="0" borderId="0" xfId="0" applyNumberFormat="1" applyFont="1" applyAlignment="1">
      <alignment/>
    </xf>
    <xf numFmtId="4" fontId="0" fillId="0" borderId="0" xfId="0" applyNumberFormat="1" applyAlignment="1">
      <alignment/>
    </xf>
    <xf numFmtId="0" fontId="2" fillId="0" borderId="10" xfId="0" applyFont="1" applyBorder="1" applyAlignment="1">
      <alignment horizontal="left" vertical="top"/>
    </xf>
    <xf numFmtId="4" fontId="2" fillId="0" borderId="10" xfId="0" applyNumberFormat="1" applyFont="1" applyBorder="1" applyAlignment="1">
      <alignment horizontal="left" vertical="top"/>
    </xf>
    <xf numFmtId="2" fontId="2" fillId="0" borderId="10" xfId="0" applyNumberFormat="1" applyFont="1" applyBorder="1" applyAlignment="1">
      <alignment horizontal="left" vertical="top"/>
    </xf>
    <xf numFmtId="2" fontId="2" fillId="0" borderId="11" xfId="0" applyNumberFormat="1" applyFont="1" applyBorder="1" applyAlignment="1">
      <alignment horizontal="left" vertical="top"/>
    </xf>
    <xf numFmtId="164" fontId="3" fillId="0" borderId="12" xfId="0" applyNumberFormat="1" applyFont="1" applyBorder="1" applyAlignment="1">
      <alignment horizontal="lef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4" fontId="3" fillId="0" borderId="12" xfId="0" applyNumberFormat="1" applyFont="1" applyBorder="1" applyAlignment="1">
      <alignment horizontal="center" vertical="center"/>
    </xf>
    <xf numFmtId="2" fontId="3" fillId="0" borderId="12" xfId="0" applyNumberFormat="1" applyFont="1" applyBorder="1" applyAlignment="1">
      <alignment horizontal="center" vertical="center"/>
    </xf>
    <xf numFmtId="0" fontId="0" fillId="0" borderId="0" xfId="0" applyFont="1" applyBorder="1" applyAlignment="1">
      <alignment horizontal="center" vertical="center"/>
    </xf>
    <xf numFmtId="4"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Alignment="1">
      <alignment/>
    </xf>
    <xf numFmtId="4" fontId="0" fillId="0" borderId="0" xfId="0" applyNumberFormat="1" applyFont="1" applyAlignment="1">
      <alignment/>
    </xf>
    <xf numFmtId="2" fontId="0" fillId="0" borderId="0" xfId="0" applyNumberFormat="1" applyFont="1" applyAlignment="1">
      <alignment/>
    </xf>
    <xf numFmtId="1" fontId="0" fillId="0" borderId="0" xfId="0" applyNumberFormat="1" applyFont="1" applyFill="1" applyBorder="1" applyAlignment="1">
      <alignment horizontal="left" vertical="top"/>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4" fontId="0" fillId="0" borderId="0" xfId="0" applyNumberFormat="1" applyFont="1" applyAlignment="1">
      <alignment wrapText="1"/>
    </xf>
    <xf numFmtId="49" fontId="0" fillId="0" borderId="0" xfId="0" applyNumberFormat="1" applyFont="1" applyBorder="1" applyAlignment="1">
      <alignment horizontal="center" vertical="top"/>
    </xf>
    <xf numFmtId="4" fontId="6" fillId="0" borderId="0" xfId="0" applyNumberFormat="1" applyFont="1" applyAlignment="1">
      <alignment/>
    </xf>
    <xf numFmtId="0" fontId="0" fillId="0" borderId="0" xfId="0" applyAlignment="1">
      <alignment wrapText="1"/>
    </xf>
    <xf numFmtId="0" fontId="0" fillId="0" borderId="0" xfId="0" applyFont="1" applyAlignment="1">
      <alignment vertical="top" wrapText="1"/>
    </xf>
    <xf numFmtId="49" fontId="0" fillId="0" borderId="0" xfId="0" applyNumberFormat="1" applyFont="1" applyAlignment="1">
      <alignment horizontal="right" vertical="top"/>
    </xf>
    <xf numFmtId="4" fontId="1"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10" fillId="0" borderId="0" xfId="0" applyFont="1" applyAlignment="1">
      <alignment wrapText="1"/>
    </xf>
    <xf numFmtId="0" fontId="0" fillId="0" borderId="0" xfId="0" applyFont="1" applyBorder="1" applyAlignment="1">
      <alignment horizontal="left" vertical="top" wrapText="1"/>
    </xf>
    <xf numFmtId="4" fontId="0" fillId="0" borderId="0" xfId="0" applyNumberFormat="1" applyFont="1" applyBorder="1" applyAlignment="1">
      <alignment/>
    </xf>
    <xf numFmtId="4" fontId="1" fillId="0" borderId="0" xfId="0" applyNumberFormat="1" applyFont="1" applyBorder="1" applyAlignment="1">
      <alignment/>
    </xf>
    <xf numFmtId="4" fontId="0" fillId="0" borderId="13" xfId="0" applyNumberFormat="1" applyFont="1" applyBorder="1" applyAlignment="1">
      <alignment/>
    </xf>
    <xf numFmtId="0" fontId="12" fillId="0" borderId="0" xfId="35" applyFont="1" applyFill="1" applyBorder="1" applyAlignment="1">
      <alignment horizontal="left" vertical="top" wrapText="1"/>
      <protection/>
    </xf>
    <xf numFmtId="0" fontId="0" fillId="0" borderId="0" xfId="0" applyFont="1" applyAlignment="1">
      <alignment wrapText="1"/>
    </xf>
    <xf numFmtId="49" fontId="0" fillId="0" borderId="0" xfId="0" applyNumberFormat="1" applyFont="1" applyAlignment="1">
      <alignment horizontal="center" vertical="top"/>
    </xf>
    <xf numFmtId="4" fontId="0" fillId="0" borderId="13" xfId="0" applyNumberFormat="1" applyFont="1" applyFill="1" applyBorder="1" applyAlignment="1">
      <alignment/>
    </xf>
    <xf numFmtId="4" fontId="0" fillId="0" borderId="14" xfId="0" applyNumberFormat="1" applyFont="1" applyBorder="1" applyAlignment="1">
      <alignment/>
    </xf>
    <xf numFmtId="4" fontId="0" fillId="0" borderId="14" xfId="0" applyNumberFormat="1" applyFont="1" applyFill="1" applyBorder="1" applyAlignment="1">
      <alignment/>
    </xf>
    <xf numFmtId="0" fontId="12" fillId="0" borderId="0" xfId="35" applyFont="1" applyBorder="1" applyAlignment="1">
      <alignment horizontal="left" vertical="top" wrapText="1"/>
      <protection/>
    </xf>
    <xf numFmtId="0" fontId="0" fillId="0" borderId="0" xfId="0" applyFont="1" applyAlignment="1">
      <alignment/>
    </xf>
    <xf numFmtId="4" fontId="0" fillId="0" borderId="0" xfId="0" applyNumberFormat="1" applyFont="1" applyAlignment="1">
      <alignment/>
    </xf>
    <xf numFmtId="0" fontId="0" fillId="0" borderId="0" xfId="0" applyFont="1" applyAlignment="1">
      <alignment wrapText="1"/>
    </xf>
    <xf numFmtId="0" fontId="12" fillId="0" borderId="0" xfId="35" applyFont="1" applyAlignment="1">
      <alignment wrapText="1"/>
      <protection/>
    </xf>
    <xf numFmtId="4" fontId="0" fillId="0" borderId="13" xfId="0" applyNumberFormat="1" applyFont="1" applyBorder="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Fill="1" applyBorder="1" applyAlignment="1">
      <alignment vertical="top" wrapText="1"/>
    </xf>
    <xf numFmtId="0" fontId="5" fillId="0" borderId="0" xfId="0" applyFont="1" applyFill="1" applyBorder="1" applyAlignment="1">
      <alignment horizontal="right"/>
    </xf>
    <xf numFmtId="4"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13" fillId="0" borderId="0" xfId="0" applyFont="1" applyAlignment="1">
      <alignment horizontal="left" vertical="center" wrapText="1" indent="1"/>
    </xf>
    <xf numFmtId="0" fontId="13" fillId="0" borderId="0" xfId="0" applyFont="1" applyAlignment="1">
      <alignment horizontal="justify" vertical="center" wrapText="1"/>
    </xf>
    <xf numFmtId="0" fontId="0" fillId="0" borderId="0" xfId="0" applyNumberFormat="1" applyFont="1" applyAlignment="1">
      <alignment/>
    </xf>
    <xf numFmtId="0" fontId="5" fillId="0" borderId="0" xfId="0" applyFont="1" applyAlignment="1">
      <alignment wrapText="1"/>
    </xf>
    <xf numFmtId="0" fontId="0" fillId="0" borderId="0" xfId="0" applyFont="1" applyAlignment="1">
      <alignment/>
    </xf>
    <xf numFmtId="4" fontId="0" fillId="0" borderId="0" xfId="0" applyNumberFormat="1" applyFont="1" applyAlignment="1">
      <alignment/>
    </xf>
    <xf numFmtId="0" fontId="0" fillId="0" borderId="0" xfId="0" applyFont="1" applyAlignment="1">
      <alignment horizontal="left" vertical="top"/>
    </xf>
    <xf numFmtId="0" fontId="0" fillId="0" borderId="0" xfId="0" applyFont="1" applyAlignment="1">
      <alignment vertical="center" wrapText="1"/>
    </xf>
    <xf numFmtId="0" fontId="0" fillId="0" borderId="0" xfId="0" applyFont="1" applyFill="1" applyAlignment="1">
      <alignment vertical="top" wrapText="1"/>
    </xf>
    <xf numFmtId="0" fontId="12" fillId="0" borderId="0" xfId="35" applyFont="1" applyAlignment="1">
      <alignment wrapText="1"/>
      <protection/>
    </xf>
    <xf numFmtId="0" fontId="15" fillId="0" borderId="0" xfId="35" applyFont="1" applyAlignment="1">
      <alignment wrapText="1"/>
      <protection/>
    </xf>
    <xf numFmtId="4" fontId="0" fillId="0" borderId="0" xfId="0" applyNumberFormat="1" applyFont="1" applyAlignment="1">
      <alignment horizontal="right" wrapText="1"/>
    </xf>
    <xf numFmtId="0" fontId="0" fillId="0" borderId="0" xfId="0" applyFont="1" applyAlignment="1">
      <alignment/>
    </xf>
    <xf numFmtId="4" fontId="0" fillId="0" borderId="0" xfId="0" applyNumberFormat="1" applyFont="1" applyAlignment="1">
      <alignment/>
    </xf>
    <xf numFmtId="0" fontId="12" fillId="0" borderId="0" xfId="35" applyFont="1" applyAlignment="1">
      <alignment vertical="top" wrapText="1"/>
      <protection/>
    </xf>
    <xf numFmtId="0" fontId="0" fillId="0" borderId="0" xfId="0" applyFont="1" applyAlignment="1">
      <alignment wrapText="1"/>
    </xf>
    <xf numFmtId="0" fontId="12" fillId="0" borderId="0" xfId="0" applyFont="1" applyAlignment="1">
      <alignment wrapText="1"/>
    </xf>
    <xf numFmtId="0" fontId="12" fillId="0" borderId="0" xfId="35" applyFont="1" applyFill="1" applyBorder="1" applyAlignment="1" applyProtection="1">
      <alignment vertical="top" wrapText="1" indent="1"/>
      <protection locked="0"/>
    </xf>
    <xf numFmtId="0" fontId="0" fillId="0" borderId="0" xfId="0" applyFont="1" applyAlignment="1">
      <alignment vertical="top" wrapText="1"/>
    </xf>
    <xf numFmtId="4" fontId="0" fillId="0" borderId="13" xfId="0" applyNumberFormat="1" applyFont="1" applyBorder="1" applyAlignment="1">
      <alignment/>
    </xf>
    <xf numFmtId="4" fontId="0" fillId="0" borderId="14" xfId="0" applyNumberFormat="1" applyFont="1" applyBorder="1" applyAlignment="1">
      <alignment/>
    </xf>
    <xf numFmtId="4" fontId="0" fillId="0" borderId="0" xfId="0" applyNumberFormat="1" applyFont="1" applyBorder="1" applyAlignment="1">
      <alignment/>
    </xf>
    <xf numFmtId="4" fontId="0" fillId="0" borderId="14" xfId="0" applyNumberFormat="1" applyFont="1" applyFill="1" applyBorder="1" applyAlignment="1">
      <alignment/>
    </xf>
    <xf numFmtId="0" fontId="12" fillId="0" borderId="0" xfId="35" applyFont="1" applyFill="1" applyAlignment="1">
      <alignment wrapText="1"/>
      <protection/>
    </xf>
    <xf numFmtId="0" fontId="0" fillId="0" borderId="0" xfId="0" applyFont="1" applyBorder="1" applyAlignment="1">
      <alignment vertical="top" wrapText="1"/>
    </xf>
    <xf numFmtId="49" fontId="0" fillId="0" borderId="0" xfId="0" applyNumberFormat="1" applyFont="1" applyFill="1" applyAlignment="1">
      <alignment horizontal="right" vertical="top"/>
    </xf>
    <xf numFmtId="0" fontId="51" fillId="0" borderId="0" xfId="0" applyFont="1" applyFill="1" applyAlignment="1" applyProtection="1">
      <alignment horizontal="justify"/>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51" fillId="0" borderId="0" xfId="0" applyFont="1" applyFill="1" applyAlignment="1">
      <alignment horizontal="justify" vertical="top" wrapText="1"/>
    </xf>
    <xf numFmtId="0" fontId="51" fillId="0" borderId="0" xfId="0" applyFont="1" applyFill="1" applyAlignment="1">
      <alignment/>
    </xf>
    <xf numFmtId="0" fontId="0" fillId="0" borderId="0" xfId="0" applyFont="1" applyFill="1" applyAlignment="1">
      <alignment horizontal="center" wrapText="1"/>
    </xf>
    <xf numFmtId="4" fontId="51" fillId="0" borderId="0" xfId="0" applyNumberFormat="1" applyFont="1" applyFill="1" applyAlignment="1">
      <alignment/>
    </xf>
    <xf numFmtId="4" fontId="51" fillId="0" borderId="0" xfId="0" applyNumberFormat="1" applyFont="1" applyFill="1" applyAlignment="1">
      <alignment horizontal="right"/>
    </xf>
    <xf numFmtId="0" fontId="51" fillId="0" borderId="0" xfId="0" applyFont="1" applyFill="1" applyAlignment="1">
      <alignment horizontal="left" vertical="top" wrapText="1"/>
    </xf>
    <xf numFmtId="0" fontId="51" fillId="0" borderId="0" xfId="0" applyFont="1" applyFill="1" applyAlignment="1">
      <alignment horizontal="center" wrapText="1"/>
    </xf>
    <xf numFmtId="4" fontId="51" fillId="0" borderId="13" xfId="0" applyNumberFormat="1" applyFont="1" applyFill="1" applyBorder="1" applyAlignment="1">
      <alignment horizontal="center" wrapText="1"/>
    </xf>
    <xf numFmtId="4" fontId="51" fillId="0" borderId="13" xfId="0" applyNumberFormat="1" applyFont="1" applyFill="1" applyBorder="1" applyAlignment="1">
      <alignment horizontal="right" wrapText="1"/>
    </xf>
    <xf numFmtId="4" fontId="51" fillId="0" borderId="0" xfId="0" applyNumberFormat="1" applyFont="1" applyFill="1" applyAlignment="1">
      <alignment horizontal="center" wrapText="1"/>
    </xf>
    <xf numFmtId="4" fontId="51" fillId="0" borderId="0" xfId="0" applyNumberFormat="1" applyFont="1" applyFill="1" applyAlignment="1">
      <alignment horizontal="right" wrapText="1"/>
    </xf>
    <xf numFmtId="0" fontId="51" fillId="0" borderId="0" xfId="0" applyFont="1" applyFill="1" applyAlignment="1">
      <alignment vertical="top"/>
    </xf>
    <xf numFmtId="4" fontId="0" fillId="0" borderId="0" xfId="0" applyNumberFormat="1" applyFont="1" applyFill="1" applyAlignment="1">
      <alignment horizontal="center" wrapText="1"/>
    </xf>
    <xf numFmtId="4" fontId="0" fillId="0" borderId="0" xfId="0" applyNumberFormat="1" applyFont="1" applyFill="1" applyAlignment="1">
      <alignment horizontal="right" wrapText="1"/>
    </xf>
    <xf numFmtId="0" fontId="51" fillId="0" borderId="0" xfId="0" applyFont="1" applyFill="1" applyAlignment="1">
      <alignment horizontal="left" vertical="top" wrapText="1" indent="2"/>
    </xf>
    <xf numFmtId="0" fontId="51" fillId="0" borderId="0" xfId="0" applyFont="1" applyFill="1" applyAlignment="1">
      <alignment vertical="top" wrapText="1"/>
    </xf>
    <xf numFmtId="0" fontId="51" fillId="0" borderId="0" xfId="0" applyFont="1" applyFill="1" applyAlignment="1">
      <alignment horizontal="left" vertical="top" wrapText="1" indent="3"/>
    </xf>
    <xf numFmtId="0" fontId="51" fillId="0" borderId="0" xfId="0" applyFont="1" applyFill="1" applyAlignment="1">
      <alignment horizontal="center" vertical="top" wrapText="1"/>
    </xf>
    <xf numFmtId="4" fontId="51" fillId="0" borderId="0" xfId="0" applyNumberFormat="1" applyFont="1" applyFill="1" applyBorder="1" applyAlignment="1">
      <alignment horizontal="right" wrapText="1"/>
    </xf>
    <xf numFmtId="0" fontId="51" fillId="0" borderId="0" xfId="0" applyFont="1" applyFill="1" applyAlignment="1">
      <alignment horizontal="left" wrapText="1" indent="3"/>
    </xf>
    <xf numFmtId="0" fontId="51" fillId="0" borderId="0" xfId="0" applyFont="1" applyFill="1" applyAlignment="1">
      <alignment horizontal="left" indent="2"/>
    </xf>
    <xf numFmtId="0" fontId="51" fillId="0" borderId="0" xfId="0" applyFont="1" applyFill="1" applyAlignment="1">
      <alignment horizontal="left" wrapText="1"/>
    </xf>
    <xf numFmtId="0" fontId="0" fillId="0" borderId="0" xfId="0" applyFont="1" applyFill="1" applyAlignment="1">
      <alignment horizontal="justify" vertical="top" wrapText="1"/>
    </xf>
    <xf numFmtId="4" fontId="51" fillId="0" borderId="0" xfId="0" applyNumberFormat="1" applyFont="1" applyFill="1" applyBorder="1" applyAlignment="1">
      <alignment horizontal="left"/>
    </xf>
    <xf numFmtId="4" fontId="52" fillId="0" borderId="0" xfId="0" applyNumberFormat="1" applyFont="1" applyFill="1" applyBorder="1" applyAlignment="1">
      <alignment horizontal="right"/>
    </xf>
    <xf numFmtId="0" fontId="51" fillId="0" borderId="0" xfId="0" applyFont="1" applyFill="1" applyAlignment="1">
      <alignment horizontal="left" vertical="top" wrapText="1" indent="1"/>
    </xf>
    <xf numFmtId="0" fontId="0" fillId="0" borderId="0" xfId="0" applyFont="1" applyFill="1" applyAlignment="1">
      <alignment horizontal="left" wrapText="1"/>
    </xf>
    <xf numFmtId="0" fontId="51" fillId="0" borderId="0" xfId="0" applyFont="1" applyFill="1" applyAlignment="1">
      <alignment horizontal="left" wrapText="1" indent="5"/>
    </xf>
    <xf numFmtId="0" fontId="0" fillId="0" borderId="0" xfId="0" applyFont="1" applyFill="1" applyAlignment="1">
      <alignment horizontal="left" vertical="center" indent="2"/>
    </xf>
    <xf numFmtId="0" fontId="51" fillId="0" borderId="0" xfId="0" applyFont="1" applyFill="1" applyBorder="1" applyAlignment="1" applyProtection="1">
      <alignment horizontal="justify" wrapText="1"/>
      <protection locked="0"/>
    </xf>
    <xf numFmtId="0" fontId="51" fillId="0" borderId="0" xfId="0" applyFont="1" applyFill="1" applyBorder="1" applyAlignment="1" applyProtection="1">
      <alignment horizontal="center" wrapText="1"/>
      <protection locked="0"/>
    </xf>
    <xf numFmtId="4" fontId="51" fillId="0" borderId="0" xfId="0" applyNumberFormat="1" applyFont="1" applyFill="1" applyAlignment="1">
      <alignment wrapText="1"/>
    </xf>
    <xf numFmtId="2" fontId="51" fillId="0" borderId="0" xfId="0" applyNumberFormat="1" applyFont="1" applyFill="1" applyAlignment="1">
      <alignment wrapText="1"/>
    </xf>
    <xf numFmtId="0" fontId="51" fillId="0" borderId="0" xfId="0" applyFont="1" applyFill="1" applyBorder="1" applyAlignment="1" applyProtection="1">
      <alignment horizontal="center" wrapText="1"/>
      <protection/>
    </xf>
    <xf numFmtId="0" fontId="51" fillId="0" borderId="0" xfId="0" applyFont="1" applyFill="1" applyAlignment="1">
      <alignment horizontal="left" vertical="top" wrapText="1" indent="6"/>
    </xf>
    <xf numFmtId="0" fontId="51" fillId="0" borderId="0" xfId="0" applyFont="1" applyFill="1" applyAlignment="1">
      <alignment wrapText="1"/>
    </xf>
    <xf numFmtId="4" fontId="51" fillId="0" borderId="0" xfId="0" applyNumberFormat="1" applyFont="1" applyFill="1" applyBorder="1" applyAlignment="1">
      <alignment wrapText="1"/>
    </xf>
    <xf numFmtId="4" fontId="0" fillId="0" borderId="0" xfId="0" applyNumberFormat="1" applyBorder="1" applyAlignment="1">
      <alignment/>
    </xf>
    <xf numFmtId="4" fontId="1" fillId="0" borderId="14" xfId="0" applyNumberFormat="1" applyFont="1" applyBorder="1" applyAlignment="1">
      <alignment/>
    </xf>
    <xf numFmtId="4" fontId="51" fillId="0" borderId="14" xfId="0" applyNumberFormat="1" applyFont="1" applyFill="1" applyBorder="1" applyAlignment="1">
      <alignment horizontal="right" wrapText="1"/>
    </xf>
    <xf numFmtId="0" fontId="0" fillId="0" borderId="0" xfId="0" applyFont="1" applyFill="1" applyAlignment="1">
      <alignment horizontal="center" wrapText="1"/>
    </xf>
    <xf numFmtId="49" fontId="0" fillId="0" borderId="0" xfId="0" applyNumberFormat="1" applyFont="1" applyBorder="1" applyAlignment="1">
      <alignment horizontal="right" vertical="top"/>
    </xf>
    <xf numFmtId="0" fontId="0" fillId="0" borderId="0" xfId="0" applyFont="1" applyBorder="1" applyAlignment="1">
      <alignment wrapText="1"/>
    </xf>
    <xf numFmtId="0" fontId="0" fillId="0" borderId="0" xfId="0" applyFont="1" applyBorder="1" applyAlignment="1">
      <alignment/>
    </xf>
    <xf numFmtId="0" fontId="51" fillId="0" borderId="0" xfId="0" applyFont="1" applyFill="1" applyBorder="1" applyAlignment="1" applyProtection="1">
      <alignment horizontal="justify"/>
      <protection/>
    </xf>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2" fontId="51" fillId="0" borderId="13" xfId="0" applyNumberFormat="1" applyFont="1" applyFill="1" applyBorder="1" applyAlignment="1">
      <alignment horizontal="right" wrapText="1"/>
    </xf>
    <xf numFmtId="2" fontId="51" fillId="0" borderId="0" xfId="0" applyNumberFormat="1" applyFont="1" applyFill="1" applyAlignment="1">
      <alignment horizontal="right" wrapText="1"/>
    </xf>
    <xf numFmtId="0" fontId="5" fillId="0" borderId="0" xfId="0" applyFont="1" applyBorder="1" applyAlignment="1">
      <alignment wrapText="1"/>
    </xf>
    <xf numFmtId="0" fontId="17" fillId="0" borderId="0" xfId="0" applyFont="1" applyBorder="1" applyAlignment="1">
      <alignment wrapText="1"/>
    </xf>
    <xf numFmtId="0" fontId="12" fillId="0" borderId="0" xfId="35" applyFont="1" applyBorder="1" applyAlignment="1">
      <alignment horizontal="left" vertical="top" wrapText="1"/>
      <protection/>
    </xf>
    <xf numFmtId="49" fontId="0" fillId="0" borderId="0" xfId="0" applyNumberFormat="1" applyFont="1" applyBorder="1" applyAlignment="1">
      <alignment horizontal="center" vertical="top"/>
    </xf>
    <xf numFmtId="0" fontId="12" fillId="0" borderId="0" xfId="35" applyFont="1" applyBorder="1" applyAlignment="1">
      <alignment horizontal="left" vertical="top" wrapText="1"/>
      <protection/>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4" fontId="0" fillId="0" borderId="0" xfId="0" applyNumberFormat="1" applyFont="1" applyBorder="1" applyAlignment="1">
      <alignment horizontal="left"/>
    </xf>
    <xf numFmtId="0" fontId="0"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13" xfId="0" applyNumberFormat="1" applyFont="1" applyBorder="1" applyAlignment="1">
      <alignment horizontal="right"/>
    </xf>
    <xf numFmtId="0" fontId="2" fillId="0" borderId="15" xfId="0" applyFont="1" applyBorder="1" applyAlignment="1">
      <alignment horizontal="left" vertical="top"/>
    </xf>
    <xf numFmtId="0" fontId="1" fillId="0" borderId="0" xfId="0" applyFont="1" applyAlignment="1">
      <alignment horizontal="center"/>
    </xf>
    <xf numFmtId="0" fontId="0" fillId="0" borderId="16" xfId="0" applyFont="1" applyBorder="1" applyAlignment="1">
      <alignment horizontal="center"/>
    </xf>
    <xf numFmtId="0" fontId="0" fillId="0" borderId="13" xfId="0" applyFont="1" applyBorder="1" applyAlignment="1">
      <alignment horizontal="center"/>
    </xf>
    <xf numFmtId="4" fontId="0" fillId="0" borderId="16" xfId="0" applyNumberFormat="1" applyFont="1" applyBorder="1" applyAlignment="1">
      <alignment horizontal="right"/>
    </xf>
    <xf numFmtId="0" fontId="12" fillId="0" borderId="0" xfId="35" applyFont="1" applyAlignment="1">
      <alignment horizontal="left" wrapText="1"/>
      <protection/>
    </xf>
    <xf numFmtId="0" fontId="0" fillId="0" borderId="0" xfId="0" applyFont="1" applyAlignment="1">
      <alignment horizontal="left" vertical="top" wrapText="1"/>
    </xf>
    <xf numFmtId="49" fontId="0" fillId="0" borderId="0" xfId="0" applyNumberFormat="1" applyFont="1" applyAlignment="1">
      <alignment horizontal="center" vertical="top"/>
    </xf>
    <xf numFmtId="0" fontId="0" fillId="0" borderId="0" xfId="0" applyFont="1" applyBorder="1" applyAlignment="1">
      <alignment horizontal="left"/>
    </xf>
    <xf numFmtId="4" fontId="0" fillId="0" borderId="16" xfId="0" applyNumberFormat="1" applyFont="1" applyFill="1" applyBorder="1" applyAlignment="1">
      <alignment horizontal="right"/>
    </xf>
    <xf numFmtId="4" fontId="0" fillId="0" borderId="13" xfId="0" applyNumberFormat="1" applyFont="1" applyFill="1" applyBorder="1" applyAlignment="1">
      <alignment horizontal="right"/>
    </xf>
    <xf numFmtId="49" fontId="0" fillId="0" borderId="0" xfId="0" applyNumberFormat="1" applyFont="1" applyFill="1" applyAlignment="1">
      <alignment horizontal="center" vertical="top"/>
    </xf>
    <xf numFmtId="0" fontId="51" fillId="0" borderId="0" xfId="0" applyFont="1" applyFill="1" applyAlignment="1">
      <alignment horizontal="left" vertical="top" wrapText="1"/>
    </xf>
    <xf numFmtId="14" fontId="51" fillId="0" borderId="0" xfId="0" applyNumberFormat="1" applyFont="1" applyFill="1" applyAlignment="1">
      <alignment horizontal="center" vertical="top"/>
    </xf>
    <xf numFmtId="4" fontId="0" fillId="0" borderId="0" xfId="0" applyNumberFormat="1" applyAlignment="1">
      <alignment horizontal="center"/>
    </xf>
    <xf numFmtId="0" fontId="0" fillId="0" borderId="0" xfId="0" applyFont="1" applyAlignment="1">
      <alignment horizontal="center"/>
    </xf>
    <xf numFmtId="0" fontId="51" fillId="0" borderId="0" xfId="0" applyFont="1" applyFill="1" applyAlignment="1">
      <alignment horizontal="center" vertical="top"/>
    </xf>
    <xf numFmtId="0" fontId="51" fillId="0" borderId="0" xfId="0" applyFont="1" applyFill="1" applyAlignment="1">
      <alignment horizontal="center" vertical="top" wrapText="1"/>
    </xf>
    <xf numFmtId="14" fontId="51" fillId="0" borderId="0" xfId="0" applyNumberFormat="1" applyFont="1" applyFill="1" applyAlignment="1">
      <alignment horizontal="center" vertical="top"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_NEDOVRSENO\Legal%20projekt%20-%20NK%20Dinamo\_Tro&#353;kovnik%20NK%20Dinam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8">
        <row r="56">
          <cell r="B56" t="str">
            <v> - horizontalna ugradnja kolektora na ravni krov </v>
          </cell>
        </row>
        <row r="57">
          <cell r="B57" t="str">
            <v> - vertikalna ugradnja kolektora na ravni krov </v>
          </cell>
        </row>
        <row r="58">
          <cell r="B58" t="str">
            <v> - hor. ugradnja jedan do drugog na kosi krov (standardni crijep - Bramac, Tondach)</v>
          </cell>
        </row>
        <row r="59">
          <cell r="B59" t="str">
            <v> - hor. ugradnja jedan do drugog na kosi krov (valoviti crijep, šindra)</v>
          </cell>
        </row>
        <row r="60">
          <cell r="B60" t="str">
            <v> - hor. ugradnja jedan do drugog na kosi krov (ostali tipovi krova)</v>
          </cell>
        </row>
        <row r="61">
          <cell r="B61" t="str">
            <v> - vert. ugradnja jedan do drugog na kosi krov (standardni crijep - Bramac, Tondach)</v>
          </cell>
        </row>
        <row r="62">
          <cell r="B62" t="str">
            <v> - vert. ugradnja jedan do drugog na kosi krov (valoviti crijep, šindra)</v>
          </cell>
        </row>
        <row r="63">
          <cell r="B63" t="str">
            <v> - vert. ugradnja jedan do drugog na kosi krov (ostali tipovi krova)</v>
          </cell>
        </row>
        <row r="64">
          <cell r="B64" t="str">
            <v> - hor. ugradnja jedan iznad drugog na kosi krov (standardni crijep - Bramac, Tondach)</v>
          </cell>
        </row>
        <row r="65">
          <cell r="B65" t="str">
            <v> - hor. ugradnja jedan iznad drugog na kosi krov (valoviti crijep, šindra)</v>
          </cell>
        </row>
        <row r="66">
          <cell r="B66" t="str">
            <v> - hor. ugradnja jedan iznad drugog na kosi krov (ostali tipovi krova)</v>
          </cell>
        </row>
        <row r="67">
          <cell r="B67" t="str">
            <v> - vert. ugradnja jedan iznad drugog na kosi krov (standardni crijep - Bramac, Tondach)</v>
          </cell>
        </row>
        <row r="68">
          <cell r="B68" t="str">
            <v> - vert. ugradnja jedan iznad drugog na kosi krov (valoviti crijep, šindra)</v>
          </cell>
        </row>
        <row r="69">
          <cell r="B69" t="str">
            <v> - vert. ugradnja jedan iznad drugog na kosi krov (ostali tipovi krova)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2"/>
  <sheetViews>
    <sheetView tabSelected="1" view="pageBreakPreview" zoomScale="110" zoomScaleNormal="110" zoomScaleSheetLayoutView="110" zoomScalePageLayoutView="0" workbookViewId="0" topLeftCell="A1">
      <selection activeCell="C3" sqref="C3"/>
    </sheetView>
  </sheetViews>
  <sheetFormatPr defaultColWidth="11.57421875" defaultRowHeight="12.75"/>
  <cols>
    <col min="1" max="1" width="6.28125" style="1" customWidth="1"/>
    <col min="2" max="2" width="47.140625" style="2" customWidth="1"/>
    <col min="3" max="3" width="11.57421875" style="3" customWidth="1"/>
    <col min="4" max="4" width="11.57421875" style="4" customWidth="1"/>
    <col min="5" max="5" width="12.28125" style="4" customWidth="1"/>
    <col min="6" max="6" width="13.00390625" style="4" customWidth="1"/>
    <col min="7" max="7" width="11.57421875" style="5" customWidth="1"/>
  </cols>
  <sheetData>
    <row r="1" spans="1:6" ht="12.75">
      <c r="A1" s="153" t="s">
        <v>395</v>
      </c>
      <c r="B1" s="153"/>
      <c r="C1" s="6"/>
      <c r="D1" s="7"/>
      <c r="E1" s="8"/>
      <c r="F1" s="9" t="s">
        <v>0</v>
      </c>
    </row>
    <row r="2" spans="1:6" ht="21" customHeight="1">
      <c r="A2" s="10" t="s">
        <v>1</v>
      </c>
      <c r="B2" s="11" t="s">
        <v>2</v>
      </c>
      <c r="C2" s="12" t="s">
        <v>3</v>
      </c>
      <c r="D2" s="13" t="s">
        <v>4</v>
      </c>
      <c r="E2" s="14" t="s">
        <v>5</v>
      </c>
      <c r="F2" s="14" t="s">
        <v>6</v>
      </c>
    </row>
    <row r="3" spans="2:6" ht="25.5">
      <c r="B3" s="35" t="s">
        <v>7</v>
      </c>
      <c r="C3" s="15"/>
      <c r="D3" s="16"/>
      <c r="E3" s="17"/>
      <c r="F3" s="17"/>
    </row>
    <row r="4" spans="2:6" ht="12.75">
      <c r="B4" s="52" t="s">
        <v>8</v>
      </c>
      <c r="C4" s="18"/>
      <c r="D4" s="19"/>
      <c r="E4" s="20"/>
      <c r="F4" s="20"/>
    </row>
    <row r="5" spans="2:6" ht="28.5" customHeight="1">
      <c r="B5" s="142" t="s">
        <v>9</v>
      </c>
      <c r="C5" s="142"/>
      <c r="D5" s="142"/>
      <c r="E5" s="142"/>
      <c r="F5" s="142"/>
    </row>
    <row r="6" spans="2:6" ht="30" customHeight="1">
      <c r="B6" s="142" t="s">
        <v>10</v>
      </c>
      <c r="C6" s="142"/>
      <c r="D6" s="142"/>
      <c r="E6" s="142"/>
      <c r="F6" s="142"/>
    </row>
    <row r="7" spans="2:6" ht="27" customHeight="1">
      <c r="B7" s="142" t="s">
        <v>11</v>
      </c>
      <c r="C7" s="142"/>
      <c r="D7" s="142"/>
      <c r="E7" s="142"/>
      <c r="F7" s="142"/>
    </row>
    <row r="8" spans="2:6" ht="28.5" customHeight="1">
      <c r="B8" s="142" t="s">
        <v>12</v>
      </c>
      <c r="C8" s="142"/>
      <c r="D8" s="142"/>
      <c r="E8" s="142"/>
      <c r="F8" s="142"/>
    </row>
    <row r="9" spans="2:6" ht="27" customHeight="1">
      <c r="B9" s="142" t="s">
        <v>13</v>
      </c>
      <c r="C9" s="142"/>
      <c r="D9" s="142"/>
      <c r="E9" s="142"/>
      <c r="F9" s="142"/>
    </row>
    <row r="10" spans="2:6" ht="28.5" customHeight="1">
      <c r="B10" s="142" t="s">
        <v>14</v>
      </c>
      <c r="C10" s="142"/>
      <c r="D10" s="142"/>
      <c r="E10" s="142"/>
      <c r="F10" s="142"/>
    </row>
    <row r="11" spans="2:6" ht="18" customHeight="1">
      <c r="B11" s="142" t="s">
        <v>15</v>
      </c>
      <c r="C11" s="142"/>
      <c r="D11" s="142"/>
      <c r="E11" s="142"/>
      <c r="F11" s="142"/>
    </row>
    <row r="12" spans="2:6" ht="27" customHeight="1">
      <c r="B12" s="142" t="s">
        <v>16</v>
      </c>
      <c r="C12" s="142"/>
      <c r="D12" s="142"/>
      <c r="E12" s="142"/>
      <c r="F12" s="142"/>
    </row>
    <row r="13" spans="2:6" ht="43.5" customHeight="1">
      <c r="B13" s="142" t="s">
        <v>17</v>
      </c>
      <c r="C13" s="142"/>
      <c r="D13" s="142"/>
      <c r="E13" s="142"/>
      <c r="F13" s="142"/>
    </row>
    <row r="14" spans="1:6" ht="12.75" customHeight="1">
      <c r="A14" s="21" t="s">
        <v>18</v>
      </c>
      <c r="B14" s="53" t="s">
        <v>19</v>
      </c>
      <c r="C14" s="131"/>
      <c r="D14" s="132"/>
      <c r="E14" s="133"/>
      <c r="F14" s="133"/>
    </row>
    <row r="15" spans="1:6" ht="12.75">
      <c r="A15" s="21" t="s">
        <v>20</v>
      </c>
      <c r="B15" s="53" t="s">
        <v>21</v>
      </c>
      <c r="C15" s="54"/>
      <c r="D15" s="55"/>
      <c r="E15" s="56"/>
      <c r="F15" s="56"/>
    </row>
    <row r="16" spans="1:6" ht="12.75">
      <c r="A16" s="21"/>
      <c r="B16" s="51" t="s">
        <v>8</v>
      </c>
      <c r="C16" s="22"/>
      <c r="D16" s="23"/>
      <c r="E16" s="24"/>
      <c r="F16" s="24"/>
    </row>
    <row r="17" spans="1:6" ht="103.5" customHeight="1">
      <c r="A17" s="21"/>
      <c r="B17" s="147" t="s">
        <v>22</v>
      </c>
      <c r="C17" s="147"/>
      <c r="D17" s="147"/>
      <c r="E17" s="147"/>
      <c r="F17" s="147"/>
    </row>
    <row r="18" spans="1:6" ht="56.25" customHeight="1">
      <c r="A18" s="21"/>
      <c r="B18" s="147" t="s">
        <v>23</v>
      </c>
      <c r="C18" s="147"/>
      <c r="D18" s="147"/>
      <c r="E18" s="147"/>
      <c r="F18" s="147"/>
    </row>
    <row r="19" spans="1:6" ht="55.5" customHeight="1">
      <c r="A19" s="21"/>
      <c r="B19" s="147" t="s">
        <v>24</v>
      </c>
      <c r="C19" s="147"/>
      <c r="D19" s="147"/>
      <c r="E19" s="147"/>
      <c r="F19" s="147"/>
    </row>
    <row r="20" spans="1:6" ht="12.75" customHeight="1">
      <c r="A20" s="21"/>
      <c r="B20" s="142" t="s">
        <v>25</v>
      </c>
      <c r="C20" s="142"/>
      <c r="D20" s="142"/>
      <c r="E20" s="142"/>
      <c r="F20" s="142"/>
    </row>
    <row r="21" spans="1:6" ht="17.25" customHeight="1">
      <c r="A21" s="21" t="s">
        <v>26</v>
      </c>
      <c r="B21" s="53" t="s">
        <v>27</v>
      </c>
      <c r="C21" s="22"/>
      <c r="D21" s="23"/>
      <c r="E21" s="24"/>
      <c r="F21" s="24"/>
    </row>
    <row r="22" spans="1:6" ht="14.25" customHeight="1">
      <c r="A22" s="21"/>
      <c r="B22" s="51" t="s">
        <v>8</v>
      </c>
      <c r="C22" s="22"/>
      <c r="D22" s="23"/>
      <c r="E22" s="24"/>
      <c r="F22" s="24"/>
    </row>
    <row r="23" spans="1:6" ht="39.75" customHeight="1">
      <c r="A23" s="21"/>
      <c r="B23" s="147" t="s">
        <v>28</v>
      </c>
      <c r="C23" s="147"/>
      <c r="D23" s="147"/>
      <c r="E23" s="147"/>
      <c r="F23" s="147"/>
    </row>
    <row r="24" spans="1:6" ht="66" customHeight="1">
      <c r="A24" s="21"/>
      <c r="B24" s="147" t="s">
        <v>29</v>
      </c>
      <c r="C24" s="147"/>
      <c r="D24" s="147"/>
      <c r="E24" s="147"/>
      <c r="F24" s="147"/>
    </row>
    <row r="25" spans="1:6" ht="26.25" customHeight="1">
      <c r="A25" s="21"/>
      <c r="B25" s="147" t="s">
        <v>30</v>
      </c>
      <c r="C25" s="147"/>
      <c r="D25" s="147"/>
      <c r="E25" s="147"/>
      <c r="F25" s="147"/>
    </row>
    <row r="26" spans="1:6" ht="65.25" customHeight="1">
      <c r="A26" s="21"/>
      <c r="B26" s="147" t="s">
        <v>31</v>
      </c>
      <c r="C26" s="147"/>
      <c r="D26" s="147"/>
      <c r="E26" s="147"/>
      <c r="F26" s="147"/>
    </row>
    <row r="27" spans="1:6" ht="91.5" customHeight="1">
      <c r="A27" s="21"/>
      <c r="B27" s="147" t="s">
        <v>32</v>
      </c>
      <c r="C27" s="147"/>
      <c r="D27" s="147"/>
      <c r="E27" s="147"/>
      <c r="F27" s="147"/>
    </row>
    <row r="28" spans="1:6" ht="30" customHeight="1">
      <c r="A28" s="21"/>
      <c r="B28" s="147" t="s">
        <v>33</v>
      </c>
      <c r="C28" s="147"/>
      <c r="D28" s="147"/>
      <c r="E28" s="147"/>
      <c r="F28" s="147"/>
    </row>
    <row r="29" spans="1:6" ht="30" customHeight="1">
      <c r="A29" s="10" t="s">
        <v>1</v>
      </c>
      <c r="B29" s="11" t="s">
        <v>2</v>
      </c>
      <c r="C29" s="12" t="s">
        <v>3</v>
      </c>
      <c r="D29" s="13" t="s">
        <v>4</v>
      </c>
      <c r="E29" s="14" t="s">
        <v>5</v>
      </c>
      <c r="F29" s="14" t="s">
        <v>288</v>
      </c>
    </row>
    <row r="30" spans="1:4" ht="12.75" customHeight="1">
      <c r="A30" s="41" t="s">
        <v>34</v>
      </c>
      <c r="B30" s="40" t="s">
        <v>27</v>
      </c>
      <c r="D30" s="5"/>
    </row>
    <row r="31" spans="1:2" ht="51" customHeight="1">
      <c r="A31" s="139" t="s">
        <v>35</v>
      </c>
      <c r="B31" s="39" t="s">
        <v>36</v>
      </c>
    </row>
    <row r="32" spans="1:6" ht="12.75" customHeight="1">
      <c r="A32" s="139"/>
      <c r="B32" s="40" t="s">
        <v>37</v>
      </c>
      <c r="C32" s="18" t="s">
        <v>38</v>
      </c>
      <c r="D32" s="19">
        <v>12</v>
      </c>
      <c r="E32" s="38"/>
      <c r="F32" s="38">
        <f>D32*E32</f>
        <v>0</v>
      </c>
    </row>
    <row r="33" spans="1:6" ht="12.75" customHeight="1">
      <c r="A33" s="139"/>
      <c r="B33" s="40" t="s">
        <v>39</v>
      </c>
      <c r="C33" s="18" t="s">
        <v>38</v>
      </c>
      <c r="D33" s="19">
        <v>6</v>
      </c>
      <c r="E33" s="38"/>
      <c r="F33" s="38">
        <f>D33*E33</f>
        <v>0</v>
      </c>
    </row>
    <row r="34" spans="1:6" ht="63.75">
      <c r="A34" s="139" t="s">
        <v>40</v>
      </c>
      <c r="B34" s="40" t="s">
        <v>41</v>
      </c>
      <c r="C34" s="18"/>
      <c r="D34" s="19"/>
      <c r="E34" s="19"/>
      <c r="F34" s="19"/>
    </row>
    <row r="35" spans="1:6" ht="12.75">
      <c r="A35" s="139"/>
      <c r="B35" s="40" t="s">
        <v>42</v>
      </c>
      <c r="C35" s="18" t="s">
        <v>43</v>
      </c>
      <c r="D35" s="19">
        <v>48.51</v>
      </c>
      <c r="E35" s="42"/>
      <c r="F35" s="38">
        <f aca="true" t="shared" si="0" ref="F35:F40">D35*E35</f>
        <v>0</v>
      </c>
    </row>
    <row r="36" spans="1:6" ht="12.75">
      <c r="A36" s="139"/>
      <c r="B36" s="40" t="s">
        <v>44</v>
      </c>
      <c r="C36" s="18" t="s">
        <v>43</v>
      </c>
      <c r="D36" s="19">
        <v>26.4</v>
      </c>
      <c r="E36" s="43"/>
      <c r="F36" s="38">
        <f t="shared" si="0"/>
        <v>0</v>
      </c>
    </row>
    <row r="37" spans="1:6" ht="12.75">
      <c r="A37" s="41"/>
      <c r="B37" s="40" t="s">
        <v>45</v>
      </c>
      <c r="C37" s="18" t="s">
        <v>43</v>
      </c>
      <c r="D37" s="19">
        <v>63.4</v>
      </c>
      <c r="E37" s="44"/>
      <c r="F37" s="38">
        <f t="shared" si="0"/>
        <v>0</v>
      </c>
    </row>
    <row r="38" spans="1:6" ht="51.75" customHeight="1">
      <c r="A38" s="30" t="s">
        <v>46</v>
      </c>
      <c r="B38" s="40" t="s">
        <v>47</v>
      </c>
      <c r="C38" s="18" t="s">
        <v>48</v>
      </c>
      <c r="D38" s="19">
        <v>13.18</v>
      </c>
      <c r="E38" s="43"/>
      <c r="F38" s="38">
        <f t="shared" si="0"/>
        <v>0</v>
      </c>
    </row>
    <row r="39" spans="1:6" ht="25.5">
      <c r="A39" s="30" t="s">
        <v>49</v>
      </c>
      <c r="B39" s="25" t="s">
        <v>50</v>
      </c>
      <c r="C39" s="18" t="s">
        <v>279</v>
      </c>
      <c r="D39" s="19">
        <v>1</v>
      </c>
      <c r="E39" s="43"/>
      <c r="F39" s="38">
        <f t="shared" si="0"/>
        <v>0</v>
      </c>
    </row>
    <row r="40" spans="1:6" ht="25.5">
      <c r="A40" s="30" t="s">
        <v>51</v>
      </c>
      <c r="B40" s="40" t="s">
        <v>52</v>
      </c>
      <c r="C40" s="18" t="s">
        <v>43</v>
      </c>
      <c r="D40" s="19">
        <v>6</v>
      </c>
      <c r="E40" s="43"/>
      <c r="F40" s="38">
        <f t="shared" si="0"/>
        <v>0</v>
      </c>
    </row>
    <row r="41" spans="1:6" ht="12.75">
      <c r="A41" s="30"/>
      <c r="B41" s="40" t="s">
        <v>53</v>
      </c>
      <c r="C41" s="18"/>
      <c r="D41" s="19"/>
      <c r="E41" s="19"/>
      <c r="F41" s="43">
        <f>SUM(F32,F33,F35,F36,F37,F38,F39,F40)</f>
        <v>0</v>
      </c>
    </row>
    <row r="42" spans="1:5" ht="14.25">
      <c r="A42" s="30"/>
      <c r="E42" s="5"/>
    </row>
    <row r="43" spans="1:5" ht="14.25">
      <c r="A43" s="30" t="s">
        <v>54</v>
      </c>
      <c r="B43" s="49" t="s">
        <v>55</v>
      </c>
      <c r="E43" s="5"/>
    </row>
    <row r="44" spans="1:6" ht="25.5">
      <c r="A44" s="30" t="s">
        <v>56</v>
      </c>
      <c r="B44" s="45" t="s">
        <v>57</v>
      </c>
      <c r="C44" s="46" t="s">
        <v>48</v>
      </c>
      <c r="D44" s="46">
        <v>617.4</v>
      </c>
      <c r="E44" s="50"/>
      <c r="F44" s="38">
        <f>D44*E44</f>
        <v>0</v>
      </c>
    </row>
    <row r="45" spans="1:6" ht="38.25">
      <c r="A45" s="30" t="s">
        <v>58</v>
      </c>
      <c r="B45" s="48" t="s">
        <v>59</v>
      </c>
      <c r="C45" s="18" t="s">
        <v>279</v>
      </c>
      <c r="D45" s="46">
        <v>1</v>
      </c>
      <c r="E45" s="43"/>
      <c r="F45" s="38">
        <f>D45*E45</f>
        <v>0</v>
      </c>
    </row>
    <row r="46" spans="1:6" ht="12.75">
      <c r="A46" s="30"/>
      <c r="B46" s="48" t="s">
        <v>60</v>
      </c>
      <c r="C46" s="46"/>
      <c r="D46" s="47"/>
      <c r="E46" s="47"/>
      <c r="F46" s="43">
        <f>SUM(F44,F45)</f>
        <v>0</v>
      </c>
    </row>
    <row r="47" spans="1:5" ht="14.25">
      <c r="A47" s="30"/>
      <c r="B47" s="28"/>
      <c r="E47" s="5"/>
    </row>
    <row r="48" spans="1:5" ht="14.25">
      <c r="A48" s="30" t="s">
        <v>61</v>
      </c>
      <c r="B48" s="40" t="s">
        <v>62</v>
      </c>
      <c r="E48" s="5"/>
    </row>
    <row r="49" spans="1:6" ht="25.5">
      <c r="A49" s="30" t="s">
        <v>63</v>
      </c>
      <c r="B49" s="40" t="s">
        <v>64</v>
      </c>
      <c r="C49" s="18" t="s">
        <v>43</v>
      </c>
      <c r="D49" s="19">
        <v>136.8</v>
      </c>
      <c r="E49" s="38"/>
      <c r="F49" s="38">
        <f>D49*E49</f>
        <v>0</v>
      </c>
    </row>
    <row r="50" spans="1:6" ht="38.25">
      <c r="A50" s="30" t="s">
        <v>65</v>
      </c>
      <c r="B50" s="40" t="s">
        <v>66</v>
      </c>
      <c r="C50" s="18" t="s">
        <v>48</v>
      </c>
      <c r="D50" s="19">
        <v>160.23</v>
      </c>
      <c r="E50" s="43"/>
      <c r="F50" s="38">
        <f>D50*E50</f>
        <v>0</v>
      </c>
    </row>
    <row r="51" spans="1:6" ht="44.25" customHeight="1">
      <c r="A51" s="30" t="s">
        <v>67</v>
      </c>
      <c r="B51" s="51" t="s">
        <v>68</v>
      </c>
      <c r="C51" s="18" t="s">
        <v>279</v>
      </c>
      <c r="D51" s="19">
        <v>1</v>
      </c>
      <c r="E51" s="43"/>
      <c r="F51" s="38">
        <f>D51*E51</f>
        <v>0</v>
      </c>
    </row>
    <row r="52" spans="1:6" ht="12.75">
      <c r="A52" s="30"/>
      <c r="B52" s="40" t="s">
        <v>69</v>
      </c>
      <c r="C52" s="18"/>
      <c r="D52" s="19"/>
      <c r="E52" s="19"/>
      <c r="F52" s="43">
        <f>SUM(F49,F50,F51)</f>
        <v>0</v>
      </c>
    </row>
    <row r="53" spans="1:5" ht="14.25">
      <c r="A53" s="30"/>
      <c r="C53"/>
      <c r="D53" s="5"/>
      <c r="E53" s="5"/>
    </row>
    <row r="54" spans="1:7" ht="12.75">
      <c r="A54" s="30" t="s">
        <v>70</v>
      </c>
      <c r="B54" s="40" t="s">
        <v>71</v>
      </c>
      <c r="C54" s="18"/>
      <c r="D54" s="19"/>
      <c r="E54" s="19"/>
      <c r="F54" s="19"/>
      <c r="G54" s="19"/>
    </row>
    <row r="55" spans="1:7" ht="14.25" customHeight="1">
      <c r="A55" s="30"/>
      <c r="B55" s="148" t="s">
        <v>292</v>
      </c>
      <c r="C55" s="148"/>
      <c r="D55" s="148"/>
      <c r="E55" s="148"/>
      <c r="F55" s="148"/>
      <c r="G55" s="148"/>
    </row>
    <row r="56" spans="1:7" ht="15" customHeight="1">
      <c r="A56" s="30"/>
      <c r="B56" s="57" t="s">
        <v>289</v>
      </c>
      <c r="C56" s="146" t="s">
        <v>72</v>
      </c>
      <c r="D56" s="146"/>
      <c r="E56" s="146"/>
      <c r="F56" s="146"/>
      <c r="G56" s="146"/>
    </row>
    <row r="57" spans="1:7" ht="15" customHeight="1">
      <c r="A57" s="30"/>
      <c r="B57" s="58" t="s">
        <v>290</v>
      </c>
      <c r="C57" s="146" t="s">
        <v>73</v>
      </c>
      <c r="D57" s="146"/>
      <c r="E57" s="146"/>
      <c r="F57" s="146"/>
      <c r="G57" s="146"/>
    </row>
    <row r="58" spans="1:7" ht="15" customHeight="1">
      <c r="A58" s="30"/>
      <c r="B58" s="58" t="s">
        <v>291</v>
      </c>
      <c r="C58" s="146" t="s">
        <v>74</v>
      </c>
      <c r="D58" s="146"/>
      <c r="E58" s="146"/>
      <c r="F58" s="146"/>
      <c r="G58" s="146"/>
    </row>
    <row r="59" spans="1:7" ht="41.25" customHeight="1">
      <c r="A59" s="30"/>
      <c r="B59" s="142" t="s">
        <v>75</v>
      </c>
      <c r="C59" s="142"/>
      <c r="D59" s="142"/>
      <c r="E59" s="142"/>
      <c r="F59" s="142"/>
      <c r="G59" s="142"/>
    </row>
    <row r="60" spans="1:7" ht="39.75" customHeight="1">
      <c r="A60" s="30"/>
      <c r="B60" s="142" t="s">
        <v>76</v>
      </c>
      <c r="C60" s="142"/>
      <c r="D60" s="142"/>
      <c r="E60" s="142"/>
      <c r="F60" s="142"/>
      <c r="G60" s="142"/>
    </row>
    <row r="61" spans="1:7" ht="12.75" customHeight="1" hidden="1">
      <c r="A61" s="30" t="s">
        <v>77</v>
      </c>
      <c r="B61" s="29" t="s">
        <v>78</v>
      </c>
      <c r="C61" s="18" t="s">
        <v>48</v>
      </c>
      <c r="D61" s="18">
        <v>0</v>
      </c>
      <c r="E61" s="18">
        <v>25</v>
      </c>
      <c r="F61" s="59">
        <f>+E61*D61</f>
        <v>0</v>
      </c>
      <c r="G61" s="18"/>
    </row>
    <row r="62" spans="1:7" ht="167.25" customHeight="1">
      <c r="A62" s="30" t="s">
        <v>79</v>
      </c>
      <c r="B62" s="39" t="s">
        <v>286</v>
      </c>
      <c r="C62" s="18" t="s">
        <v>48</v>
      </c>
      <c r="D62" s="19">
        <v>22.58</v>
      </c>
      <c r="E62" s="38"/>
      <c r="F62" s="38">
        <f>D62*E62</f>
        <v>0</v>
      </c>
      <c r="G62" s="19"/>
    </row>
    <row r="63" spans="1:7" ht="128.25" customHeight="1">
      <c r="A63" s="30" t="s">
        <v>80</v>
      </c>
      <c r="B63" s="39" t="s">
        <v>287</v>
      </c>
      <c r="C63" s="18" t="s">
        <v>48</v>
      </c>
      <c r="D63" s="19">
        <v>17.27</v>
      </c>
      <c r="E63" s="43"/>
      <c r="F63" s="38">
        <f>D63*E63</f>
        <v>0</v>
      </c>
      <c r="G63" s="19"/>
    </row>
    <row r="64" spans="1:7" ht="12.75">
      <c r="A64" s="30"/>
      <c r="B64" s="40" t="s">
        <v>81</v>
      </c>
      <c r="C64" s="18"/>
      <c r="D64" s="19"/>
      <c r="E64" s="19"/>
      <c r="F64" s="43">
        <f>SUM(F62,F63)</f>
        <v>0</v>
      </c>
      <c r="G64" s="19"/>
    </row>
    <row r="65" spans="1:7" ht="12.75">
      <c r="A65" s="30"/>
      <c r="B65" s="60"/>
      <c r="C65" s="18"/>
      <c r="D65" s="19"/>
      <c r="E65" s="19"/>
      <c r="F65" s="33"/>
      <c r="G65" s="19"/>
    </row>
    <row r="66" spans="1:7" ht="12.75">
      <c r="A66" s="30" t="s">
        <v>82</v>
      </c>
      <c r="B66" s="40" t="s">
        <v>83</v>
      </c>
      <c r="C66" s="18"/>
      <c r="D66" s="19"/>
      <c r="E66" s="19"/>
      <c r="F66" s="19"/>
      <c r="G66" s="19"/>
    </row>
    <row r="67" spans="1:7" ht="38.25">
      <c r="A67" s="30" t="s">
        <v>77</v>
      </c>
      <c r="B67" s="40" t="s">
        <v>84</v>
      </c>
      <c r="C67" s="18" t="s">
        <v>43</v>
      </c>
      <c r="D67" s="19">
        <f>+D37</f>
        <v>63.4</v>
      </c>
      <c r="E67" s="42"/>
      <c r="F67" s="38">
        <f>D67*E67</f>
        <v>0</v>
      </c>
      <c r="G67" s="19"/>
    </row>
    <row r="68" spans="1:7" ht="51">
      <c r="A68" s="30" t="s">
        <v>85</v>
      </c>
      <c r="B68" s="40" t="s">
        <v>86</v>
      </c>
      <c r="C68" s="18" t="s">
        <v>43</v>
      </c>
      <c r="D68" s="19">
        <v>48.6</v>
      </c>
      <c r="E68" s="38"/>
      <c r="F68" s="38">
        <f>D68*E68</f>
        <v>0</v>
      </c>
      <c r="G68" s="19"/>
    </row>
    <row r="69" spans="1:7" ht="12.75">
      <c r="A69" s="30"/>
      <c r="B69" s="40" t="s">
        <v>87</v>
      </c>
      <c r="C69" s="18"/>
      <c r="D69" s="19"/>
      <c r="E69" s="19"/>
      <c r="F69" s="43">
        <f>SUM(F67,F68)</f>
        <v>0</v>
      </c>
      <c r="G69" s="19"/>
    </row>
    <row r="70" spans="1:7" ht="14.25">
      <c r="A70" s="30"/>
      <c r="E70" s="19"/>
      <c r="G70" s="19"/>
    </row>
    <row r="71" spans="1:5" ht="14.25">
      <c r="A71" s="30" t="s">
        <v>88</v>
      </c>
      <c r="B71" s="2" t="s">
        <v>89</v>
      </c>
      <c r="E71" s="5"/>
    </row>
    <row r="72" spans="1:5" ht="14.25">
      <c r="A72" s="30" t="s">
        <v>90</v>
      </c>
      <c r="B72" s="2" t="s">
        <v>91</v>
      </c>
      <c r="E72" s="5"/>
    </row>
    <row r="73" spans="1:7" ht="18" customHeight="1">
      <c r="A73" s="30"/>
      <c r="B73" s="143" t="s">
        <v>394</v>
      </c>
      <c r="C73" s="143"/>
      <c r="D73" s="143"/>
      <c r="E73" s="143"/>
      <c r="F73" s="143"/>
      <c r="G73" s="143"/>
    </row>
    <row r="74" spans="1:7" ht="15.75" customHeight="1">
      <c r="A74" s="30"/>
      <c r="B74" s="143" t="s">
        <v>92</v>
      </c>
      <c r="C74" s="143"/>
      <c r="D74" s="143"/>
      <c r="E74" s="143"/>
      <c r="F74" s="143"/>
      <c r="G74" s="143"/>
    </row>
    <row r="75" spans="1:7" ht="13.5" customHeight="1">
      <c r="A75" s="30"/>
      <c r="B75" s="143" t="s">
        <v>93</v>
      </c>
      <c r="C75" s="143"/>
      <c r="D75" s="143"/>
      <c r="E75" s="143"/>
      <c r="F75" s="143"/>
      <c r="G75" s="143"/>
    </row>
    <row r="76" spans="1:7" ht="30.75" customHeight="1">
      <c r="A76" s="30"/>
      <c r="B76" s="145" t="s">
        <v>94</v>
      </c>
      <c r="C76" s="145"/>
      <c r="D76" s="145"/>
      <c r="E76" s="62"/>
      <c r="F76" s="62"/>
      <c r="G76" s="62"/>
    </row>
    <row r="77" spans="1:7" ht="12.75">
      <c r="A77" s="30"/>
      <c r="B77" s="40" t="s">
        <v>399</v>
      </c>
      <c r="C77" s="18" t="s">
        <v>95</v>
      </c>
      <c r="D77" s="19"/>
      <c r="E77" s="19"/>
      <c r="F77" s="19"/>
      <c r="G77" s="19"/>
    </row>
    <row r="78" spans="1:7" ht="30.75" customHeight="1">
      <c r="A78" s="30"/>
      <c r="B78" s="29" t="s">
        <v>400</v>
      </c>
      <c r="C78" s="142" t="s">
        <v>96</v>
      </c>
      <c r="D78" s="142"/>
      <c r="E78" s="142"/>
      <c r="F78" s="142"/>
      <c r="G78" s="142"/>
    </row>
    <row r="79" spans="1:7" ht="14.25" customHeight="1">
      <c r="A79" s="30"/>
      <c r="B79" s="40" t="s">
        <v>401</v>
      </c>
      <c r="C79" s="142" t="s">
        <v>97</v>
      </c>
      <c r="D79" s="142"/>
      <c r="E79" s="142"/>
      <c r="F79" s="142"/>
      <c r="G79" s="142"/>
    </row>
    <row r="80" spans="1:7" ht="31.5" customHeight="1">
      <c r="A80" s="30"/>
      <c r="B80" s="40" t="s">
        <v>402</v>
      </c>
      <c r="C80" s="142" t="s">
        <v>98</v>
      </c>
      <c r="D80" s="142"/>
      <c r="E80" s="142"/>
      <c r="F80" s="142"/>
      <c r="G80" s="142"/>
    </row>
    <row r="81" spans="1:7" ht="15.75" customHeight="1">
      <c r="A81" s="30"/>
      <c r="B81" s="142" t="s">
        <v>406</v>
      </c>
      <c r="C81" s="142"/>
      <c r="D81" s="142"/>
      <c r="E81" s="142"/>
      <c r="F81" s="142"/>
      <c r="G81" s="142"/>
    </row>
    <row r="82" spans="1:7" ht="16.5" customHeight="1">
      <c r="A82" s="30"/>
      <c r="B82" s="40" t="s">
        <v>403</v>
      </c>
      <c r="C82" s="144" t="s">
        <v>99</v>
      </c>
      <c r="D82" s="144"/>
      <c r="E82" s="144"/>
      <c r="F82" s="144"/>
      <c r="G82" s="144"/>
    </row>
    <row r="83" spans="1:7" ht="27.75" customHeight="1">
      <c r="A83" s="30"/>
      <c r="B83" s="51" t="s">
        <v>404</v>
      </c>
      <c r="C83" s="63" t="s">
        <v>100</v>
      </c>
      <c r="D83" s="19"/>
      <c r="E83" s="19"/>
      <c r="F83" s="19"/>
      <c r="G83" s="19"/>
    </row>
    <row r="84" spans="1:7" ht="53.25" customHeight="1">
      <c r="A84" s="30"/>
      <c r="B84" s="142" t="s">
        <v>101</v>
      </c>
      <c r="C84" s="142"/>
      <c r="D84" s="142"/>
      <c r="E84" s="142"/>
      <c r="F84" s="142"/>
      <c r="G84" s="142"/>
    </row>
    <row r="85" spans="1:7" ht="105.75" customHeight="1">
      <c r="A85" s="30"/>
      <c r="B85" s="142" t="s">
        <v>102</v>
      </c>
      <c r="C85" s="142"/>
      <c r="D85" s="142"/>
      <c r="E85" s="142"/>
      <c r="F85" s="142"/>
      <c r="G85" s="142"/>
    </row>
    <row r="86" spans="1:7" ht="51" customHeight="1">
      <c r="A86" s="30"/>
      <c r="B86" s="142" t="s">
        <v>103</v>
      </c>
      <c r="C86" s="142"/>
      <c r="D86" s="142"/>
      <c r="E86" s="142"/>
      <c r="F86" s="142"/>
      <c r="G86" s="142"/>
    </row>
    <row r="87" spans="1:7" ht="50.25" customHeight="1">
      <c r="A87" s="30"/>
      <c r="B87" s="142" t="s">
        <v>104</v>
      </c>
      <c r="C87" s="142"/>
      <c r="D87" s="142"/>
      <c r="E87" s="142"/>
      <c r="F87" s="142"/>
      <c r="G87" s="142"/>
    </row>
    <row r="88" spans="1:7" ht="18" customHeight="1">
      <c r="A88" s="30"/>
      <c r="B88" s="141" t="s">
        <v>105</v>
      </c>
      <c r="C88" s="141"/>
      <c r="D88" s="141"/>
      <c r="E88" s="141"/>
      <c r="F88" s="141"/>
      <c r="G88" s="141"/>
    </row>
    <row r="89" spans="1:7" ht="16.5" customHeight="1">
      <c r="A89" s="30"/>
      <c r="B89" s="64" t="s">
        <v>106</v>
      </c>
      <c r="C89" s="51"/>
      <c r="D89" s="51"/>
      <c r="E89" s="51"/>
      <c r="F89" s="51"/>
      <c r="G89" s="51"/>
    </row>
    <row r="90" spans="1:7" ht="14.25" customHeight="1">
      <c r="A90" s="30"/>
      <c r="B90" s="141" t="s">
        <v>107</v>
      </c>
      <c r="C90" s="141"/>
      <c r="D90" s="141"/>
      <c r="E90" s="141"/>
      <c r="F90" s="141"/>
      <c r="G90" s="141"/>
    </row>
    <row r="91" spans="1:7" ht="15.75" customHeight="1">
      <c r="A91" s="30"/>
      <c r="B91" s="64" t="s">
        <v>108</v>
      </c>
      <c r="C91" s="51"/>
      <c r="D91" s="51"/>
      <c r="E91" s="51"/>
      <c r="F91" s="51"/>
      <c r="G91" s="51"/>
    </row>
    <row r="92" spans="1:7" ht="17.25" customHeight="1">
      <c r="A92" s="30"/>
      <c r="B92" s="141" t="s">
        <v>109</v>
      </c>
      <c r="C92" s="141"/>
      <c r="D92" s="141"/>
      <c r="E92" s="141"/>
      <c r="F92" s="141"/>
      <c r="G92" s="141"/>
    </row>
    <row r="93" spans="1:7" ht="15.75" customHeight="1">
      <c r="A93" s="139" t="s">
        <v>110</v>
      </c>
      <c r="B93" s="45" t="s">
        <v>111</v>
      </c>
      <c r="C93" s="18"/>
      <c r="D93" s="19"/>
      <c r="E93" s="19"/>
      <c r="F93" s="19"/>
      <c r="G93" s="19"/>
    </row>
    <row r="94" spans="1:7" ht="13.5" customHeight="1">
      <c r="A94" s="139"/>
      <c r="B94" s="45" t="s">
        <v>112</v>
      </c>
      <c r="C94" s="18"/>
      <c r="D94" s="19"/>
      <c r="E94" s="19"/>
      <c r="F94" s="19"/>
      <c r="G94" s="19"/>
    </row>
    <row r="95" spans="1:7" ht="12.75">
      <c r="A95" s="139"/>
      <c r="B95" s="45" t="s">
        <v>113</v>
      </c>
      <c r="C95" s="18"/>
      <c r="D95" s="19"/>
      <c r="E95" s="19"/>
      <c r="F95" s="19"/>
      <c r="G95" s="19"/>
    </row>
    <row r="96" spans="1:7" ht="12.75">
      <c r="A96" s="139"/>
      <c r="B96" s="45" t="s">
        <v>114</v>
      </c>
      <c r="C96" s="18"/>
      <c r="D96" s="19"/>
      <c r="E96" s="19"/>
      <c r="F96" s="19"/>
      <c r="G96" s="19"/>
    </row>
    <row r="97" spans="1:7" ht="12.75">
      <c r="A97" s="139"/>
      <c r="B97" s="45" t="s">
        <v>115</v>
      </c>
      <c r="C97" s="18"/>
      <c r="D97" s="19"/>
      <c r="E97" s="19"/>
      <c r="F97" s="19"/>
      <c r="G97" s="19"/>
    </row>
    <row r="98" spans="1:7" ht="25.5">
      <c r="A98" s="139"/>
      <c r="B98" s="45" t="s">
        <v>116</v>
      </c>
      <c r="C98" s="18"/>
      <c r="D98" s="19"/>
      <c r="E98" s="19"/>
      <c r="F98" s="19"/>
      <c r="G98" s="19"/>
    </row>
    <row r="99" spans="1:7" ht="12.75">
      <c r="A99" s="139"/>
      <c r="B99" s="40" t="s">
        <v>117</v>
      </c>
      <c r="C99" s="18" t="s">
        <v>43</v>
      </c>
      <c r="D99" s="19">
        <f>+D35*1.05</f>
        <v>50.9355</v>
      </c>
      <c r="E99" s="38"/>
      <c r="F99" s="38">
        <f>D99*E99</f>
        <v>0</v>
      </c>
      <c r="G99" s="19"/>
    </row>
    <row r="100" spans="1:7" ht="25.5">
      <c r="A100" s="139"/>
      <c r="B100" s="40" t="s">
        <v>118</v>
      </c>
      <c r="C100" s="18" t="s">
        <v>43</v>
      </c>
      <c r="D100" s="19">
        <v>8</v>
      </c>
      <c r="E100" s="43"/>
      <c r="F100" s="38">
        <f>D100*E100</f>
        <v>0</v>
      </c>
      <c r="G100" s="19"/>
    </row>
    <row r="101" spans="1:7" ht="76.5">
      <c r="A101" s="139" t="s">
        <v>119</v>
      </c>
      <c r="B101" s="45" t="s">
        <v>120</v>
      </c>
      <c r="C101" s="18"/>
      <c r="D101" s="19"/>
      <c r="E101" s="19"/>
      <c r="F101" s="19"/>
      <c r="G101" s="19"/>
    </row>
    <row r="102" spans="1:7" ht="12.75">
      <c r="A102" s="139"/>
      <c r="B102" s="40" t="s">
        <v>121</v>
      </c>
      <c r="C102" s="18" t="s">
        <v>43</v>
      </c>
      <c r="D102" s="19">
        <f>+D36+7</f>
        <v>33.4</v>
      </c>
      <c r="E102" s="38"/>
      <c r="F102" s="38">
        <f>D102*E102</f>
        <v>0</v>
      </c>
      <c r="G102" s="19"/>
    </row>
    <row r="103" spans="1:7" ht="67.5" customHeight="1">
      <c r="A103" s="139" t="s">
        <v>122</v>
      </c>
      <c r="B103" s="45" t="s">
        <v>123</v>
      </c>
      <c r="C103" s="18"/>
      <c r="D103" s="19"/>
      <c r="E103" s="19"/>
      <c r="F103" s="19"/>
      <c r="G103" s="19"/>
    </row>
    <row r="104" spans="1:7" ht="12.75">
      <c r="A104" s="139" t="s">
        <v>124</v>
      </c>
      <c r="B104" s="40" t="s">
        <v>125</v>
      </c>
      <c r="C104" s="18" t="s">
        <v>43</v>
      </c>
      <c r="D104" s="19">
        <f>+D37*1.05</f>
        <v>66.57000000000001</v>
      </c>
      <c r="E104" s="38"/>
      <c r="F104" s="38">
        <f>D104*E104</f>
        <v>0</v>
      </c>
      <c r="G104" s="19"/>
    </row>
    <row r="105" spans="1:7" ht="25.5">
      <c r="A105" s="26" t="s">
        <v>124</v>
      </c>
      <c r="B105" s="40" t="s">
        <v>126</v>
      </c>
      <c r="C105" s="18" t="s">
        <v>43</v>
      </c>
      <c r="D105" s="19">
        <f>+D40</f>
        <v>6</v>
      </c>
      <c r="E105" s="38"/>
      <c r="F105" s="38">
        <f>D105*E105</f>
        <v>0</v>
      </c>
      <c r="G105" s="19"/>
    </row>
    <row r="106" spans="1:7" ht="63.75">
      <c r="A106" s="26" t="s">
        <v>127</v>
      </c>
      <c r="B106" s="40" t="s">
        <v>128</v>
      </c>
      <c r="C106" s="18"/>
      <c r="D106" s="19"/>
      <c r="E106" s="19"/>
      <c r="F106" s="19"/>
      <c r="G106" s="19"/>
    </row>
    <row r="107" spans="1:7" ht="12.75">
      <c r="A107" s="18"/>
      <c r="B107" s="40" t="s">
        <v>129</v>
      </c>
      <c r="C107" s="18" t="s">
        <v>43</v>
      </c>
      <c r="D107" s="19">
        <v>32.37</v>
      </c>
      <c r="E107" s="38"/>
      <c r="F107" s="38">
        <f>D107*E107</f>
        <v>0</v>
      </c>
      <c r="G107" s="19"/>
    </row>
    <row r="108" spans="1:7" ht="38.25">
      <c r="A108" s="26" t="s">
        <v>130</v>
      </c>
      <c r="B108" s="40" t="s">
        <v>131</v>
      </c>
      <c r="C108" s="18" t="s">
        <v>48</v>
      </c>
      <c r="D108" s="19">
        <v>113.1</v>
      </c>
      <c r="E108" s="43"/>
      <c r="F108" s="38">
        <f>D108*E108</f>
        <v>0</v>
      </c>
      <c r="G108" s="19"/>
    </row>
    <row r="109" spans="1:7" ht="38.25">
      <c r="A109" s="26" t="s">
        <v>132</v>
      </c>
      <c r="B109" s="40" t="s">
        <v>133</v>
      </c>
      <c r="C109" s="18" t="s">
        <v>48</v>
      </c>
      <c r="D109" s="19">
        <v>43.62</v>
      </c>
      <c r="E109" s="43"/>
      <c r="F109" s="38">
        <f>D109*E109</f>
        <v>0</v>
      </c>
      <c r="G109" s="19"/>
    </row>
    <row r="110" spans="1:7" ht="51">
      <c r="A110" s="26" t="s">
        <v>134</v>
      </c>
      <c r="B110" s="40" t="s">
        <v>135</v>
      </c>
      <c r="C110" s="18" t="s">
        <v>48</v>
      </c>
      <c r="D110" s="19">
        <f>+D38</f>
        <v>13.18</v>
      </c>
      <c r="E110" s="43"/>
      <c r="F110" s="38">
        <f>D110*E110</f>
        <v>0</v>
      </c>
      <c r="G110" s="19"/>
    </row>
    <row r="111" spans="1:7" ht="12.75">
      <c r="A111" s="30"/>
      <c r="B111" s="40" t="s">
        <v>136</v>
      </c>
      <c r="C111" s="18"/>
      <c r="D111" s="19"/>
      <c r="E111" s="19"/>
      <c r="F111" s="43">
        <f>SUM(F99,F100,F102,F104,F105,F107,F108,F109,F110)</f>
        <v>0</v>
      </c>
      <c r="G111" s="19"/>
    </row>
    <row r="112" spans="1:5" ht="14.25">
      <c r="A112" s="30"/>
      <c r="E112" s="5"/>
    </row>
    <row r="113" spans="1:7" ht="12.75">
      <c r="A113" s="30" t="s">
        <v>137</v>
      </c>
      <c r="B113" s="40" t="s">
        <v>138</v>
      </c>
      <c r="C113" s="18"/>
      <c r="D113" s="19"/>
      <c r="E113" s="19"/>
      <c r="F113" s="19"/>
      <c r="G113" s="19"/>
    </row>
    <row r="114" spans="1:7" ht="25.5">
      <c r="A114" s="30"/>
      <c r="B114" s="40" t="s">
        <v>139</v>
      </c>
      <c r="C114" s="18"/>
      <c r="D114" s="19"/>
      <c r="E114" s="19"/>
      <c r="F114" s="19"/>
      <c r="G114" s="19"/>
    </row>
    <row r="115" spans="1:7" ht="66" customHeight="1">
      <c r="A115" s="139" t="s">
        <v>140</v>
      </c>
      <c r="B115" s="45" t="s">
        <v>293</v>
      </c>
      <c r="C115" s="61"/>
      <c r="D115" s="61"/>
      <c r="E115" s="61"/>
      <c r="F115" s="61"/>
      <c r="G115" s="61"/>
    </row>
    <row r="116" spans="1:7" ht="12.75">
      <c r="A116" s="139"/>
      <c r="B116" s="45" t="s">
        <v>141</v>
      </c>
      <c r="C116" s="61"/>
      <c r="D116" s="61"/>
      <c r="E116" s="61"/>
      <c r="F116" s="61"/>
      <c r="G116" s="61"/>
    </row>
    <row r="117" spans="1:7" ht="12.75">
      <c r="A117" s="139"/>
      <c r="B117" s="45" t="s">
        <v>294</v>
      </c>
      <c r="C117" s="61"/>
      <c r="D117" s="61"/>
      <c r="E117" s="61"/>
      <c r="F117" s="61"/>
      <c r="G117" s="61"/>
    </row>
    <row r="118" spans="1:7" ht="25.5">
      <c r="A118" s="139"/>
      <c r="B118" s="45" t="s">
        <v>142</v>
      </c>
      <c r="C118" s="61"/>
      <c r="D118" s="61"/>
      <c r="E118" s="61"/>
      <c r="F118" s="61"/>
      <c r="G118" s="61"/>
    </row>
    <row r="119" spans="1:7" ht="25.5">
      <c r="A119" s="139"/>
      <c r="B119" s="45" t="s">
        <v>143</v>
      </c>
      <c r="C119" s="61"/>
      <c r="D119" s="61"/>
      <c r="E119" s="61"/>
      <c r="F119" s="61"/>
      <c r="G119" s="61"/>
    </row>
    <row r="120" spans="1:7" ht="12.75">
      <c r="A120" s="139"/>
      <c r="B120" s="45" t="s">
        <v>144</v>
      </c>
      <c r="C120" s="61"/>
      <c r="D120" s="61"/>
      <c r="E120" s="61"/>
      <c r="F120" s="61"/>
      <c r="G120" s="61"/>
    </row>
    <row r="121" spans="1:7" ht="25.5">
      <c r="A121" s="139"/>
      <c r="B121" s="45" t="s">
        <v>145</v>
      </c>
      <c r="C121" s="61"/>
      <c r="D121" s="61"/>
      <c r="E121" s="61"/>
      <c r="F121" s="61"/>
      <c r="G121" s="61"/>
    </row>
    <row r="122" spans="1:7" ht="14.25" customHeight="1">
      <c r="A122" s="139"/>
      <c r="B122" s="45" t="s">
        <v>146</v>
      </c>
      <c r="C122" s="61"/>
      <c r="D122" s="61"/>
      <c r="E122" s="61"/>
      <c r="F122" s="61"/>
      <c r="G122" s="61"/>
    </row>
    <row r="123" spans="1:7" ht="38.25">
      <c r="A123" s="139"/>
      <c r="B123" s="45" t="s">
        <v>147</v>
      </c>
      <c r="C123" s="61"/>
      <c r="D123" s="61"/>
      <c r="E123" s="61"/>
      <c r="F123" s="61"/>
      <c r="G123" s="61"/>
    </row>
    <row r="124" spans="1:7" ht="25.5">
      <c r="A124" s="139"/>
      <c r="B124" s="45" t="s">
        <v>148</v>
      </c>
      <c r="C124" s="61"/>
      <c r="D124" s="61"/>
      <c r="E124" s="61"/>
      <c r="F124" s="61"/>
      <c r="G124" s="61"/>
    </row>
    <row r="125" spans="1:7" ht="12.75">
      <c r="A125" s="139"/>
      <c r="B125" s="45" t="s">
        <v>149</v>
      </c>
      <c r="C125" s="61"/>
      <c r="D125" s="61"/>
      <c r="E125" s="61"/>
      <c r="F125" s="61"/>
      <c r="G125" s="61"/>
    </row>
    <row r="126" spans="1:7" ht="12.75">
      <c r="A126" s="139"/>
      <c r="B126" s="45" t="s">
        <v>150</v>
      </c>
      <c r="C126" s="61"/>
      <c r="D126" s="61"/>
      <c r="E126" s="61"/>
      <c r="F126" s="61"/>
      <c r="G126" s="61"/>
    </row>
    <row r="127" spans="1:7" ht="51" customHeight="1">
      <c r="A127" s="139"/>
      <c r="B127" s="45" t="s">
        <v>151</v>
      </c>
      <c r="C127" s="61"/>
      <c r="D127" s="61"/>
      <c r="E127" s="61"/>
      <c r="F127" s="61"/>
      <c r="G127" s="61"/>
    </row>
    <row r="128" spans="1:7" ht="12.75">
      <c r="A128" s="139"/>
      <c r="B128" s="40" t="s">
        <v>152</v>
      </c>
      <c r="C128" s="18" t="s">
        <v>38</v>
      </c>
      <c r="D128" s="19">
        <v>4</v>
      </c>
      <c r="E128" s="38"/>
      <c r="F128" s="38">
        <f>D128*E128</f>
        <v>0</v>
      </c>
      <c r="G128" s="19"/>
    </row>
    <row r="129" spans="1:7" ht="12.75">
      <c r="A129" s="139"/>
      <c r="B129" s="40" t="s">
        <v>153</v>
      </c>
      <c r="C129" s="18" t="s">
        <v>38</v>
      </c>
      <c r="D129" s="19">
        <v>1</v>
      </c>
      <c r="E129" s="38"/>
      <c r="F129" s="38">
        <f>D129*E129</f>
        <v>0</v>
      </c>
      <c r="G129" s="19"/>
    </row>
    <row r="130" spans="1:7" ht="12.75">
      <c r="A130" s="139"/>
      <c r="B130" s="40" t="s">
        <v>154</v>
      </c>
      <c r="C130" s="18" t="s">
        <v>38</v>
      </c>
      <c r="D130" s="19">
        <v>2</v>
      </c>
      <c r="E130" s="38"/>
      <c r="F130" s="38">
        <f aca="true" t="shared" si="1" ref="F130:F137">D130*E130</f>
        <v>0</v>
      </c>
      <c r="G130" s="19"/>
    </row>
    <row r="131" spans="1:7" ht="25.5">
      <c r="A131" s="139"/>
      <c r="B131" s="40" t="s">
        <v>155</v>
      </c>
      <c r="C131" s="18" t="s">
        <v>38</v>
      </c>
      <c r="D131" s="19">
        <v>2</v>
      </c>
      <c r="E131" s="38"/>
      <c r="F131" s="38">
        <f t="shared" si="1"/>
        <v>0</v>
      </c>
      <c r="G131" s="19"/>
    </row>
    <row r="132" spans="1:7" ht="25.5">
      <c r="A132" s="41"/>
      <c r="B132" s="40" t="s">
        <v>156</v>
      </c>
      <c r="C132" s="18" t="s">
        <v>38</v>
      </c>
      <c r="D132" s="19">
        <v>1</v>
      </c>
      <c r="E132" s="38"/>
      <c r="F132" s="38">
        <f t="shared" si="1"/>
        <v>0</v>
      </c>
      <c r="G132" s="19"/>
    </row>
    <row r="133" spans="1:7" ht="25.5">
      <c r="A133" s="41"/>
      <c r="B133" s="40" t="s">
        <v>157</v>
      </c>
      <c r="C133" s="18" t="s">
        <v>38</v>
      </c>
      <c r="D133" s="19">
        <v>2</v>
      </c>
      <c r="E133" s="38"/>
      <c r="F133" s="38">
        <f t="shared" si="1"/>
        <v>0</v>
      </c>
      <c r="G133" s="19"/>
    </row>
    <row r="134" spans="1:7" ht="12.75">
      <c r="A134" s="41"/>
      <c r="B134" s="40" t="s">
        <v>158</v>
      </c>
      <c r="C134" s="18" t="s">
        <v>38</v>
      </c>
      <c r="D134" s="19">
        <v>1</v>
      </c>
      <c r="E134" s="38"/>
      <c r="F134" s="38">
        <f t="shared" si="1"/>
        <v>0</v>
      </c>
      <c r="G134" s="19"/>
    </row>
    <row r="135" spans="1:7" ht="12.75">
      <c r="A135" s="41"/>
      <c r="B135" s="40" t="s">
        <v>159</v>
      </c>
      <c r="C135" s="18" t="s">
        <v>38</v>
      </c>
      <c r="D135" s="19">
        <v>1</v>
      </c>
      <c r="E135" s="38"/>
      <c r="F135" s="38">
        <f t="shared" si="1"/>
        <v>0</v>
      </c>
      <c r="G135" s="19"/>
    </row>
    <row r="136" spans="1:7" ht="54.75" customHeight="1">
      <c r="A136" s="139" t="s">
        <v>160</v>
      </c>
      <c r="B136" s="65" t="s">
        <v>161</v>
      </c>
      <c r="C136" s="18"/>
      <c r="D136" s="19"/>
      <c r="E136" s="19"/>
      <c r="F136" s="19"/>
      <c r="G136" s="19"/>
    </row>
    <row r="137" spans="1:7" ht="12.75">
      <c r="A137" s="139"/>
      <c r="B137" s="45" t="s">
        <v>162</v>
      </c>
      <c r="C137" s="18" t="s">
        <v>38</v>
      </c>
      <c r="D137" s="19">
        <v>1</v>
      </c>
      <c r="E137" s="38"/>
      <c r="F137" s="38">
        <f t="shared" si="1"/>
        <v>0</v>
      </c>
      <c r="G137" s="19"/>
    </row>
    <row r="138" spans="1:7" ht="12.75">
      <c r="A138" s="139" t="s">
        <v>163</v>
      </c>
      <c r="B138" s="40" t="s">
        <v>164</v>
      </c>
      <c r="C138" s="149" t="s">
        <v>38</v>
      </c>
      <c r="D138" s="150">
        <v>1</v>
      </c>
      <c r="E138" s="155"/>
      <c r="F138" s="157">
        <f>D138*E138</f>
        <v>0</v>
      </c>
      <c r="G138" s="19"/>
    </row>
    <row r="139" spans="1:7" ht="14.25" customHeight="1">
      <c r="A139" s="139"/>
      <c r="B139" s="45" t="s">
        <v>165</v>
      </c>
      <c r="C139" s="149"/>
      <c r="D139" s="150"/>
      <c r="E139" s="156"/>
      <c r="F139" s="152"/>
      <c r="G139" s="19"/>
    </row>
    <row r="140" spans="1:7" ht="12.75">
      <c r="A140" s="30"/>
      <c r="B140" s="40" t="s">
        <v>166</v>
      </c>
      <c r="C140" s="18"/>
      <c r="D140" s="19"/>
      <c r="E140" s="19"/>
      <c r="F140" s="43">
        <f>SUM(F128:F139)</f>
        <v>0</v>
      </c>
      <c r="G140" s="19"/>
    </row>
    <row r="141" spans="1:7" ht="12.75">
      <c r="A141" s="30"/>
      <c r="B141" s="40"/>
      <c r="C141" s="18"/>
      <c r="D141" s="19"/>
      <c r="E141" s="19"/>
      <c r="F141" s="19"/>
      <c r="G141" s="19"/>
    </row>
    <row r="142" spans="1:7" ht="12" customHeight="1">
      <c r="A142" s="30"/>
      <c r="B142" s="40"/>
      <c r="C142" s="18"/>
      <c r="D142" s="19"/>
      <c r="E142" s="19"/>
      <c r="F142" s="19"/>
      <c r="G142" s="19"/>
    </row>
    <row r="143" spans="1:6" ht="25.5" customHeight="1">
      <c r="A143" s="30" t="s">
        <v>167</v>
      </c>
      <c r="B143" s="40" t="s">
        <v>168</v>
      </c>
      <c r="C143" s="18"/>
      <c r="D143" s="19"/>
      <c r="E143" s="19"/>
      <c r="F143" s="19"/>
    </row>
    <row r="144" spans="1:7" ht="74.25" customHeight="1">
      <c r="A144" s="139" t="s">
        <v>169</v>
      </c>
      <c r="B144" s="158" t="s">
        <v>170</v>
      </c>
      <c r="C144" s="149" t="s">
        <v>48</v>
      </c>
      <c r="D144" s="150">
        <v>38.4</v>
      </c>
      <c r="E144" s="151"/>
      <c r="F144" s="151">
        <f>D144*E144</f>
        <v>0</v>
      </c>
      <c r="G144" s="154"/>
    </row>
    <row r="145" spans="1:7" ht="14.25" customHeight="1">
      <c r="A145" s="139"/>
      <c r="B145" s="158"/>
      <c r="C145" s="149"/>
      <c r="D145" s="150"/>
      <c r="E145" s="152"/>
      <c r="F145" s="152"/>
      <c r="G145" s="154"/>
    </row>
    <row r="146" spans="1:6" ht="52.5" customHeight="1">
      <c r="A146" s="26" t="s">
        <v>171</v>
      </c>
      <c r="B146" s="40" t="s">
        <v>172</v>
      </c>
      <c r="C146" s="18" t="s">
        <v>48</v>
      </c>
      <c r="D146" s="19">
        <v>47.41</v>
      </c>
      <c r="E146" s="43"/>
      <c r="F146" s="43">
        <f>D146*E146</f>
        <v>0</v>
      </c>
    </row>
    <row r="147" spans="1:6" ht="54" customHeight="1">
      <c r="A147" s="26" t="s">
        <v>173</v>
      </c>
      <c r="B147" s="40" t="s">
        <v>174</v>
      </c>
      <c r="C147" s="18" t="s">
        <v>48</v>
      </c>
      <c r="D147" s="19">
        <v>38.3</v>
      </c>
      <c r="E147" s="43"/>
      <c r="F147" s="43">
        <f>D147*E147</f>
        <v>0</v>
      </c>
    </row>
    <row r="148" spans="1:6" ht="42" customHeight="1">
      <c r="A148" s="26" t="s">
        <v>175</v>
      </c>
      <c r="B148" s="40" t="s">
        <v>176</v>
      </c>
      <c r="C148" s="18" t="s">
        <v>48</v>
      </c>
      <c r="D148" s="19">
        <v>39.52</v>
      </c>
      <c r="E148" s="43"/>
      <c r="F148" s="43">
        <f>D148*E148</f>
        <v>0</v>
      </c>
    </row>
    <row r="149" spans="1:6" ht="39.75" customHeight="1">
      <c r="A149" s="26" t="s">
        <v>177</v>
      </c>
      <c r="B149" s="40" t="s">
        <v>178</v>
      </c>
      <c r="C149" s="18" t="s">
        <v>48</v>
      </c>
      <c r="D149" s="19">
        <v>41</v>
      </c>
      <c r="E149" s="43"/>
      <c r="F149" s="44">
        <f>D149*E149</f>
        <v>0</v>
      </c>
    </row>
    <row r="150" spans="1:6" ht="18.75" customHeight="1">
      <c r="A150" s="26"/>
      <c r="B150" s="40" t="s">
        <v>179</v>
      </c>
      <c r="C150" s="18"/>
      <c r="D150" s="19"/>
      <c r="E150" s="19"/>
      <c r="F150" s="43">
        <f>SUM(F144,F146,F147,F148,F149)</f>
        <v>0</v>
      </c>
    </row>
    <row r="151" spans="1:7" ht="15.75" customHeight="1">
      <c r="A151" s="26" t="s">
        <v>180</v>
      </c>
      <c r="B151" s="40" t="s">
        <v>181</v>
      </c>
      <c r="C151" s="18"/>
      <c r="D151" s="18"/>
      <c r="E151" s="18"/>
      <c r="F151" s="18"/>
      <c r="G151" s="19"/>
    </row>
    <row r="152" spans="1:7" ht="51" customHeight="1">
      <c r="A152" s="139" t="s">
        <v>182</v>
      </c>
      <c r="B152" s="66" t="s">
        <v>183</v>
      </c>
      <c r="C152" s="18"/>
      <c r="D152" s="19"/>
      <c r="E152" s="19"/>
      <c r="F152" s="19"/>
      <c r="G152" s="19"/>
    </row>
    <row r="153" spans="1:7" ht="12.75">
      <c r="A153" s="139"/>
      <c r="B153" s="66" t="s">
        <v>185</v>
      </c>
      <c r="C153" s="18"/>
      <c r="D153" s="19"/>
      <c r="E153" s="19"/>
      <c r="F153" s="19"/>
      <c r="G153" s="19"/>
    </row>
    <row r="154" spans="1:7" ht="12.75">
      <c r="A154" s="139"/>
      <c r="B154" s="66" t="s">
        <v>186</v>
      </c>
      <c r="C154" s="18"/>
      <c r="D154" s="19"/>
      <c r="E154" s="19"/>
      <c r="F154" s="19"/>
      <c r="G154" s="19"/>
    </row>
    <row r="155" spans="1:7" ht="12.75" customHeight="1">
      <c r="A155" s="139"/>
      <c r="B155" s="66" t="s">
        <v>187</v>
      </c>
      <c r="C155" s="18"/>
      <c r="D155" s="19"/>
      <c r="E155" s="19"/>
      <c r="F155" s="19"/>
      <c r="G155" s="19"/>
    </row>
    <row r="156" spans="1:7" ht="38.25">
      <c r="A156" s="139"/>
      <c r="B156" s="66" t="s">
        <v>188</v>
      </c>
      <c r="C156" s="18"/>
      <c r="D156" s="19"/>
      <c r="E156" s="19"/>
      <c r="F156" s="19"/>
      <c r="G156" s="19"/>
    </row>
    <row r="157" spans="1:7" ht="38.25">
      <c r="A157" s="139"/>
      <c r="B157" s="66" t="s">
        <v>147</v>
      </c>
      <c r="C157" s="18"/>
      <c r="D157" s="19"/>
      <c r="E157" s="19"/>
      <c r="F157" s="19"/>
      <c r="G157" s="19"/>
    </row>
    <row r="158" spans="1:7" ht="12.75">
      <c r="A158" s="139"/>
      <c r="B158" s="45" t="s">
        <v>189</v>
      </c>
      <c r="C158" s="18" t="s">
        <v>38</v>
      </c>
      <c r="D158" s="19">
        <v>1</v>
      </c>
      <c r="E158" s="38"/>
      <c r="F158" s="38">
        <f>D158*E158</f>
        <v>0</v>
      </c>
      <c r="G158" s="19"/>
    </row>
    <row r="159" spans="1:7" ht="25.5">
      <c r="A159" s="139" t="s">
        <v>184</v>
      </c>
      <c r="B159" s="66" t="s">
        <v>190</v>
      </c>
      <c r="C159" s="18"/>
      <c r="D159" s="18"/>
      <c r="E159" s="18"/>
      <c r="F159" s="19"/>
      <c r="G159" s="19"/>
    </row>
    <row r="160" spans="1:7" ht="12.75">
      <c r="A160" s="139"/>
      <c r="B160" s="45" t="s">
        <v>191</v>
      </c>
      <c r="C160" s="18" t="s">
        <v>38</v>
      </c>
      <c r="D160" s="18">
        <v>2</v>
      </c>
      <c r="E160" s="38"/>
      <c r="F160" s="38">
        <f>D160*E160</f>
        <v>0</v>
      </c>
      <c r="G160" s="19"/>
    </row>
    <row r="161" spans="1:7" ht="51">
      <c r="A161" s="139" t="s">
        <v>192</v>
      </c>
      <c r="B161" s="66" t="s">
        <v>193</v>
      </c>
      <c r="C161" s="18"/>
      <c r="D161" s="19"/>
      <c r="E161" s="19"/>
      <c r="F161" s="19"/>
      <c r="G161" s="19"/>
    </row>
    <row r="162" spans="1:7" ht="12.75">
      <c r="A162" s="139"/>
      <c r="B162" s="45" t="s">
        <v>194</v>
      </c>
      <c r="C162" s="18" t="s">
        <v>38</v>
      </c>
      <c r="D162" s="19">
        <v>1</v>
      </c>
      <c r="E162" s="38"/>
      <c r="F162" s="38">
        <f>D162*E162</f>
        <v>0</v>
      </c>
      <c r="G162" s="19"/>
    </row>
    <row r="163" spans="1:7" ht="51">
      <c r="A163" s="139" t="s">
        <v>195</v>
      </c>
      <c r="B163" s="40" t="s">
        <v>196</v>
      </c>
      <c r="C163" s="18"/>
      <c r="D163" s="19"/>
      <c r="E163" s="19"/>
      <c r="F163" s="19"/>
      <c r="G163" s="19"/>
    </row>
    <row r="164" spans="1:7" ht="12.75">
      <c r="A164" s="139"/>
      <c r="B164" s="40"/>
      <c r="C164" s="18" t="s">
        <v>38</v>
      </c>
      <c r="D164" s="19">
        <v>1</v>
      </c>
      <c r="E164" s="38"/>
      <c r="F164" s="38">
        <f>D164*E164</f>
        <v>0</v>
      </c>
      <c r="G164" s="19"/>
    </row>
    <row r="165" spans="1:7" ht="38.25">
      <c r="A165" s="26" t="s">
        <v>197</v>
      </c>
      <c r="B165" s="40" t="s">
        <v>198</v>
      </c>
      <c r="C165" s="18" t="s">
        <v>43</v>
      </c>
      <c r="D165" s="19">
        <v>8</v>
      </c>
      <c r="E165" s="43"/>
      <c r="F165" s="38">
        <f>D165*E165</f>
        <v>0</v>
      </c>
      <c r="G165" s="19"/>
    </row>
    <row r="166" spans="1:7" ht="51">
      <c r="A166" s="26" t="s">
        <v>199</v>
      </c>
      <c r="B166" s="40" t="s">
        <v>200</v>
      </c>
      <c r="C166" s="18"/>
      <c r="D166" s="19"/>
      <c r="E166" s="19"/>
      <c r="F166" s="19"/>
      <c r="G166" s="19"/>
    </row>
    <row r="167" spans="1:7" ht="12.75">
      <c r="A167" s="30"/>
      <c r="B167" s="40" t="s">
        <v>201</v>
      </c>
      <c r="C167" s="18" t="s">
        <v>38</v>
      </c>
      <c r="D167" s="19">
        <v>1</v>
      </c>
      <c r="E167" s="38"/>
      <c r="F167" s="38">
        <f>D167*E167</f>
        <v>0</v>
      </c>
      <c r="G167" s="19"/>
    </row>
    <row r="168" spans="1:7" ht="12.75">
      <c r="A168" s="30"/>
      <c r="B168" s="40" t="s">
        <v>202</v>
      </c>
      <c r="C168" s="18" t="s">
        <v>38</v>
      </c>
      <c r="D168" s="19">
        <v>1</v>
      </c>
      <c r="E168" s="43"/>
      <c r="F168" s="38">
        <f>D168*E168</f>
        <v>0</v>
      </c>
      <c r="G168" s="19"/>
    </row>
    <row r="169" spans="1:7" ht="12.75">
      <c r="A169" s="30"/>
      <c r="B169" s="40" t="s">
        <v>203</v>
      </c>
      <c r="C169" s="18" t="s">
        <v>38</v>
      </c>
      <c r="D169" s="19">
        <v>1</v>
      </c>
      <c r="E169" s="43"/>
      <c r="F169" s="38">
        <f>D169*E169</f>
        <v>0</v>
      </c>
      <c r="G169" s="19"/>
    </row>
    <row r="170" spans="1:7" ht="12.75">
      <c r="A170" s="30"/>
      <c r="B170" s="40" t="s">
        <v>204</v>
      </c>
      <c r="C170" s="18"/>
      <c r="D170" s="19"/>
      <c r="E170" s="19"/>
      <c r="F170" s="43">
        <f>SUM(F158,F160,F162,F164,F165,F167,F168,F169)</f>
        <v>0</v>
      </c>
      <c r="G170" s="19"/>
    </row>
    <row r="171" spans="1:2" ht="14.25">
      <c r="A171" s="30"/>
      <c r="B171" s="28"/>
    </row>
    <row r="172" spans="1:6" ht="14.25">
      <c r="A172" s="30"/>
      <c r="F172"/>
    </row>
    <row r="173" spans="1:7" ht="12.75">
      <c r="A173" s="30" t="s">
        <v>205</v>
      </c>
      <c r="B173" s="40" t="s">
        <v>206</v>
      </c>
      <c r="C173" s="18"/>
      <c r="D173" s="19"/>
      <c r="E173" s="19"/>
      <c r="F173" s="19"/>
      <c r="G173" s="19"/>
    </row>
    <row r="174" spans="1:7" ht="12.75">
      <c r="A174" s="30"/>
      <c r="B174" s="67" t="s">
        <v>8</v>
      </c>
      <c r="C174" s="40"/>
      <c r="D174" s="68"/>
      <c r="E174" s="68"/>
      <c r="F174" s="68"/>
      <c r="G174" s="68"/>
    </row>
    <row r="175" spans="1:7" ht="52.5" customHeight="1">
      <c r="A175" s="30"/>
      <c r="B175" s="138" t="s">
        <v>207</v>
      </c>
      <c r="C175" s="138"/>
      <c r="D175" s="138"/>
      <c r="E175" s="138"/>
      <c r="F175" s="138"/>
      <c r="G175" s="138"/>
    </row>
    <row r="176" spans="1:7" ht="53.25" customHeight="1">
      <c r="A176" s="30"/>
      <c r="B176" s="138" t="s">
        <v>208</v>
      </c>
      <c r="C176" s="138"/>
      <c r="D176" s="138"/>
      <c r="E176" s="138"/>
      <c r="F176" s="138"/>
      <c r="G176" s="138"/>
    </row>
    <row r="177" spans="1:7" ht="28.5" customHeight="1">
      <c r="A177" s="30"/>
      <c r="B177" s="138" t="s">
        <v>209</v>
      </c>
      <c r="C177" s="138"/>
      <c r="D177" s="138"/>
      <c r="E177" s="138"/>
      <c r="F177" s="138"/>
      <c r="G177" s="138"/>
    </row>
    <row r="178" spans="1:7" ht="54" customHeight="1">
      <c r="A178" s="30"/>
      <c r="B178" s="140" t="s">
        <v>405</v>
      </c>
      <c r="C178" s="138"/>
      <c r="D178" s="138"/>
      <c r="E178" s="138"/>
      <c r="F178" s="138"/>
      <c r="G178" s="138"/>
    </row>
    <row r="179" spans="1:7" ht="41.25" customHeight="1">
      <c r="A179" s="30"/>
      <c r="B179" s="138" t="s">
        <v>210</v>
      </c>
      <c r="C179" s="138"/>
      <c r="D179" s="138"/>
      <c r="E179" s="138"/>
      <c r="F179" s="138"/>
      <c r="G179" s="138"/>
    </row>
    <row r="180" spans="1:7" ht="25.5" customHeight="1">
      <c r="A180" s="30"/>
      <c r="B180" s="138" t="s">
        <v>211</v>
      </c>
      <c r="C180" s="138"/>
      <c r="D180" s="138"/>
      <c r="E180" s="138"/>
      <c r="F180" s="138"/>
      <c r="G180" s="138"/>
    </row>
    <row r="181" spans="1:7" ht="78.75" customHeight="1">
      <c r="A181" s="30"/>
      <c r="B181" s="138" t="s">
        <v>212</v>
      </c>
      <c r="C181" s="138"/>
      <c r="D181" s="138"/>
      <c r="E181" s="138"/>
      <c r="F181" s="138"/>
      <c r="G181" s="138"/>
    </row>
    <row r="182" spans="1:7" ht="65.25" customHeight="1">
      <c r="A182" s="139" t="s">
        <v>213</v>
      </c>
      <c r="B182" s="71" t="s">
        <v>296</v>
      </c>
      <c r="C182" s="69"/>
      <c r="D182" s="70"/>
      <c r="E182" s="70"/>
      <c r="F182" s="70"/>
      <c r="G182" s="32"/>
    </row>
    <row r="183" spans="1:7" ht="38.25">
      <c r="A183" s="139"/>
      <c r="B183" s="49" t="s">
        <v>295</v>
      </c>
      <c r="C183" s="69"/>
      <c r="D183" s="70"/>
      <c r="E183" s="70"/>
      <c r="F183" s="70"/>
      <c r="G183" s="32"/>
    </row>
    <row r="184" spans="1:7" ht="38.25">
      <c r="A184" s="139"/>
      <c r="B184" s="49" t="s">
        <v>214</v>
      </c>
      <c r="C184" s="69"/>
      <c r="D184" s="70"/>
      <c r="E184" s="70"/>
      <c r="F184" s="70"/>
      <c r="G184" s="32"/>
    </row>
    <row r="185" spans="1:7" ht="14.25">
      <c r="A185" s="139"/>
      <c r="B185" s="49" t="s">
        <v>215</v>
      </c>
      <c r="C185" s="69"/>
      <c r="D185" s="70"/>
      <c r="E185" s="70"/>
      <c r="F185" s="70"/>
      <c r="G185" s="32"/>
    </row>
    <row r="186" spans="1:7" ht="54.75" customHeight="1">
      <c r="A186" s="139"/>
      <c r="B186" s="71" t="s">
        <v>216</v>
      </c>
      <c r="C186" s="69"/>
      <c r="D186" s="70"/>
      <c r="E186" s="70"/>
      <c r="F186" s="70"/>
      <c r="G186" s="32"/>
    </row>
    <row r="187" spans="1:7" ht="129.75" customHeight="1">
      <c r="A187" s="139"/>
      <c r="B187" s="71" t="s">
        <v>217</v>
      </c>
      <c r="C187" s="69"/>
      <c r="D187" s="70"/>
      <c r="E187" s="70"/>
      <c r="F187" s="70"/>
      <c r="G187" s="32"/>
    </row>
    <row r="188" spans="1:7" ht="51">
      <c r="A188" s="139"/>
      <c r="B188" s="49" t="s">
        <v>218</v>
      </c>
      <c r="C188" s="69"/>
      <c r="D188" s="70"/>
      <c r="E188" s="70"/>
      <c r="F188" s="70"/>
      <c r="G188" s="32"/>
    </row>
    <row r="189" spans="1:7" ht="14.25">
      <c r="A189" s="139"/>
      <c r="B189" s="49" t="s">
        <v>219</v>
      </c>
      <c r="C189" s="69"/>
      <c r="D189" s="70"/>
      <c r="E189" s="70"/>
      <c r="F189" s="70"/>
      <c r="G189" s="32"/>
    </row>
    <row r="190" spans="1:7" ht="25.5">
      <c r="A190" s="139"/>
      <c r="B190" s="49" t="s">
        <v>220</v>
      </c>
      <c r="C190" s="69"/>
      <c r="D190" s="70"/>
      <c r="E190" s="70"/>
      <c r="F190" s="70"/>
      <c r="G190" s="32"/>
    </row>
    <row r="191" spans="1:7" ht="51">
      <c r="A191" s="139"/>
      <c r="B191" s="49" t="s">
        <v>221</v>
      </c>
      <c r="C191" s="69"/>
      <c r="D191" s="70"/>
      <c r="E191" s="70"/>
      <c r="F191" s="70"/>
      <c r="G191" s="32"/>
    </row>
    <row r="192" spans="1:7" ht="14.25">
      <c r="A192" s="139"/>
      <c r="B192" s="49" t="s">
        <v>222</v>
      </c>
      <c r="C192" s="69"/>
      <c r="D192" s="70"/>
      <c r="E192" s="70"/>
      <c r="F192" s="70"/>
      <c r="G192" s="32"/>
    </row>
    <row r="193" spans="1:7" ht="14.25">
      <c r="A193" s="139"/>
      <c r="B193" s="49" t="s">
        <v>223</v>
      </c>
      <c r="C193" s="69"/>
      <c r="D193" s="70"/>
      <c r="E193" s="70"/>
      <c r="F193" s="70"/>
      <c r="G193" s="32"/>
    </row>
    <row r="194" spans="1:7" ht="51">
      <c r="A194" s="139"/>
      <c r="B194" s="49" t="s">
        <v>224</v>
      </c>
      <c r="C194" s="69"/>
      <c r="D194" s="70"/>
      <c r="E194" s="70"/>
      <c r="F194" s="70"/>
      <c r="G194" s="32"/>
    </row>
    <row r="195" spans="1:7" ht="38.25">
      <c r="A195" s="139"/>
      <c r="B195" s="72" t="s">
        <v>225</v>
      </c>
      <c r="C195" s="69"/>
      <c r="D195" s="70"/>
      <c r="E195" s="70"/>
      <c r="F195" s="70"/>
      <c r="G195" s="32"/>
    </row>
    <row r="196" spans="1:7" ht="14.25">
      <c r="A196" s="139"/>
      <c r="B196" s="72" t="s">
        <v>226</v>
      </c>
      <c r="C196" s="69"/>
      <c r="D196" s="70"/>
      <c r="E196" s="70"/>
      <c r="F196" s="70"/>
      <c r="G196" s="32"/>
    </row>
    <row r="197" spans="1:6" ht="63.75">
      <c r="A197" s="139"/>
      <c r="B197" s="72" t="s">
        <v>227</v>
      </c>
      <c r="C197" s="69"/>
      <c r="D197" s="70"/>
      <c r="E197" s="70"/>
      <c r="F197" s="70"/>
    </row>
    <row r="198" spans="1:6" ht="12.75">
      <c r="A198" s="139"/>
      <c r="B198" s="72" t="s">
        <v>228</v>
      </c>
      <c r="C198" s="69"/>
      <c r="D198" s="70"/>
      <c r="E198" s="70"/>
      <c r="F198" s="70"/>
    </row>
    <row r="199" spans="1:6" ht="25.5">
      <c r="A199" s="139"/>
      <c r="B199" s="72" t="s">
        <v>229</v>
      </c>
      <c r="C199" s="69"/>
      <c r="D199" s="70"/>
      <c r="E199" s="70"/>
      <c r="F199" s="70"/>
    </row>
    <row r="200" spans="1:6" ht="17.25" customHeight="1">
      <c r="A200" s="139"/>
      <c r="B200" s="72" t="s">
        <v>230</v>
      </c>
      <c r="C200" s="69"/>
      <c r="D200" s="70"/>
      <c r="E200" s="70"/>
      <c r="F200" s="70"/>
    </row>
    <row r="201" spans="1:6" ht="12.75" customHeight="1">
      <c r="A201" s="139"/>
      <c r="B201" s="75" t="s">
        <v>231</v>
      </c>
      <c r="C201" s="69"/>
      <c r="D201" s="70"/>
      <c r="E201" s="70"/>
      <c r="F201" s="70"/>
    </row>
    <row r="202" spans="1:6" ht="12.75">
      <c r="A202" s="139"/>
      <c r="B202" s="73" t="s">
        <v>232</v>
      </c>
      <c r="C202" s="69"/>
      <c r="D202" s="70"/>
      <c r="E202" s="70"/>
      <c r="F202" s="70"/>
    </row>
    <row r="203" spans="1:6" ht="12.75">
      <c r="A203" s="139"/>
      <c r="B203" s="74" t="s">
        <v>233</v>
      </c>
      <c r="C203" s="69" t="s">
        <v>48</v>
      </c>
      <c r="D203" s="78">
        <v>273.84</v>
      </c>
      <c r="E203" s="76"/>
      <c r="F203" s="76">
        <f>D203*E203</f>
        <v>0</v>
      </c>
    </row>
    <row r="204" spans="1:6" ht="12.75">
      <c r="A204" s="26"/>
      <c r="B204" s="74" t="s">
        <v>234</v>
      </c>
      <c r="C204" s="69" t="s">
        <v>48</v>
      </c>
      <c r="D204" s="78">
        <v>74.55</v>
      </c>
      <c r="E204" s="77"/>
      <c r="F204" s="76">
        <f>D204*E204</f>
        <v>0</v>
      </c>
    </row>
    <row r="205" spans="1:6" ht="25.5">
      <c r="A205" s="26"/>
      <c r="B205" s="74" t="s">
        <v>235</v>
      </c>
      <c r="C205" s="69" t="s">
        <v>48</v>
      </c>
      <c r="D205" s="70">
        <v>35.49</v>
      </c>
      <c r="E205" s="77"/>
      <c r="F205" s="76">
        <f>D205*E205</f>
        <v>0</v>
      </c>
    </row>
    <row r="206" spans="1:6" ht="76.5">
      <c r="A206" s="30" t="s">
        <v>236</v>
      </c>
      <c r="B206" s="49" t="s">
        <v>237</v>
      </c>
      <c r="C206" s="69" t="s">
        <v>48</v>
      </c>
      <c r="D206" s="70">
        <v>112.41</v>
      </c>
      <c r="E206" s="79"/>
      <c r="F206" s="76">
        <f>D206*E206</f>
        <v>0</v>
      </c>
    </row>
    <row r="207" spans="1:6" ht="38.25">
      <c r="A207" s="30" t="s">
        <v>238</v>
      </c>
      <c r="B207" s="72" t="s">
        <v>239</v>
      </c>
      <c r="C207" s="69" t="s">
        <v>48</v>
      </c>
      <c r="D207" s="70">
        <v>37.8</v>
      </c>
      <c r="E207" s="77"/>
      <c r="F207" s="76">
        <f>D207*E207</f>
        <v>0</v>
      </c>
    </row>
    <row r="208" spans="1:6" ht="12.75">
      <c r="A208" s="30"/>
      <c r="B208" s="72" t="s">
        <v>240</v>
      </c>
      <c r="C208" s="69"/>
      <c r="D208" s="70"/>
      <c r="E208" s="70"/>
      <c r="F208" s="43">
        <f>SUM(F203,F204,F205,F206,F207)</f>
        <v>0</v>
      </c>
    </row>
    <row r="209" spans="1:6" ht="14.25">
      <c r="A209" s="30"/>
      <c r="E209" s="5"/>
      <c r="F209" s="5"/>
    </row>
    <row r="210" spans="1:6" ht="12.75">
      <c r="A210" s="30" t="s">
        <v>241</v>
      </c>
      <c r="B210" s="40" t="s">
        <v>242</v>
      </c>
      <c r="C210" s="18"/>
      <c r="D210" s="19"/>
      <c r="E210" s="19"/>
      <c r="F210" s="19"/>
    </row>
    <row r="211" spans="1:6" ht="38.25" hidden="1">
      <c r="A211" s="30"/>
      <c r="B211" s="80" t="s">
        <v>243</v>
      </c>
      <c r="C211" s="18"/>
      <c r="D211" s="19"/>
      <c r="E211" s="19"/>
      <c r="F211" s="19"/>
    </row>
    <row r="212" spans="1:6" ht="25.5" hidden="1">
      <c r="A212" s="30"/>
      <c r="B212" s="80" t="s">
        <v>244</v>
      </c>
      <c r="C212" s="18" t="s">
        <v>48</v>
      </c>
      <c r="D212" s="19">
        <v>0</v>
      </c>
      <c r="E212" s="19">
        <v>25</v>
      </c>
      <c r="F212" s="19"/>
    </row>
    <row r="213" spans="1:6" ht="12.75" hidden="1">
      <c r="A213" s="30"/>
      <c r="B213" s="40"/>
      <c r="C213" s="18"/>
      <c r="D213" s="19"/>
      <c r="E213" s="19"/>
      <c r="F213" s="19"/>
    </row>
    <row r="214" spans="1:6" ht="12.75" customHeight="1" hidden="1">
      <c r="A214" s="30"/>
      <c r="B214" s="80" t="s">
        <v>245</v>
      </c>
      <c r="C214" s="18"/>
      <c r="D214" s="19"/>
      <c r="E214" s="19"/>
      <c r="F214" s="19"/>
    </row>
    <row r="215" spans="1:6" ht="12.75" customHeight="1" hidden="1">
      <c r="A215" s="30"/>
      <c r="B215" s="80" t="s">
        <v>246</v>
      </c>
      <c r="C215" s="18"/>
      <c r="D215" s="19"/>
      <c r="E215" s="19"/>
      <c r="F215" s="19"/>
    </row>
    <row r="216" spans="1:6" ht="12.75" hidden="1">
      <c r="A216" s="30"/>
      <c r="B216" s="40"/>
      <c r="C216" s="18" t="s">
        <v>48</v>
      </c>
      <c r="D216" s="19">
        <v>0</v>
      </c>
      <c r="E216" s="19">
        <v>20</v>
      </c>
      <c r="F216" s="19"/>
    </row>
    <row r="217" spans="1:6" ht="115.5" customHeight="1">
      <c r="A217" s="30" t="s">
        <v>247</v>
      </c>
      <c r="B217" s="51" t="s">
        <v>297</v>
      </c>
      <c r="C217" s="18" t="s">
        <v>48</v>
      </c>
      <c r="D217" s="19">
        <v>61.56</v>
      </c>
      <c r="E217" s="38"/>
      <c r="F217" s="38">
        <f>D217*E217</f>
        <v>0</v>
      </c>
    </row>
    <row r="218" spans="1:7" ht="37.5" customHeight="1">
      <c r="A218" s="139" t="s">
        <v>248</v>
      </c>
      <c r="B218" s="81" t="s">
        <v>249</v>
      </c>
      <c r="C218" s="161" t="s">
        <v>48</v>
      </c>
      <c r="D218" s="151">
        <f>+D144+D146+D147+D148</f>
        <v>163.63</v>
      </c>
      <c r="E218" s="157"/>
      <c r="F218" s="157">
        <f>D218*E218</f>
        <v>0</v>
      </c>
      <c r="G218" s="167"/>
    </row>
    <row r="219" spans="1:7" ht="23.25" customHeight="1">
      <c r="A219" s="139"/>
      <c r="B219" s="142" t="s">
        <v>250</v>
      </c>
      <c r="C219" s="161"/>
      <c r="D219" s="151"/>
      <c r="E219" s="151"/>
      <c r="F219" s="151"/>
      <c r="G219" s="167"/>
    </row>
    <row r="220" spans="1:6" ht="10.5" customHeight="1">
      <c r="A220" s="139"/>
      <c r="B220" s="142"/>
      <c r="C220" s="161"/>
      <c r="D220" s="151"/>
      <c r="E220" s="152"/>
      <c r="F220" s="152"/>
    </row>
    <row r="221" spans="1:7" ht="35.25" customHeight="1">
      <c r="A221" s="160" t="s">
        <v>251</v>
      </c>
      <c r="B221" s="159" t="s">
        <v>252</v>
      </c>
      <c r="C221" s="149" t="s">
        <v>48</v>
      </c>
      <c r="D221" s="150">
        <v>38.54</v>
      </c>
      <c r="E221" s="157"/>
      <c r="F221" s="162">
        <f>D221*E221</f>
        <v>0</v>
      </c>
      <c r="G221" s="167"/>
    </row>
    <row r="222" spans="1:7" ht="3" customHeight="1">
      <c r="A222" s="160"/>
      <c r="B222" s="159"/>
      <c r="C222" s="149"/>
      <c r="D222" s="150"/>
      <c r="E222" s="152"/>
      <c r="F222" s="163"/>
      <c r="G222" s="167"/>
    </row>
    <row r="223" spans="1:6" ht="51">
      <c r="A223" s="30" t="s">
        <v>253</v>
      </c>
      <c r="B223" s="40" t="s">
        <v>254</v>
      </c>
      <c r="C223" s="18" t="s">
        <v>48</v>
      </c>
      <c r="D223" s="19">
        <v>162</v>
      </c>
      <c r="E223" s="43"/>
      <c r="F223" s="44">
        <f>D223*E223</f>
        <v>0</v>
      </c>
    </row>
    <row r="224" spans="1:6" ht="38.25">
      <c r="A224" s="30" t="s">
        <v>255</v>
      </c>
      <c r="B224" s="40" t="s">
        <v>256</v>
      </c>
      <c r="C224" s="18" t="s">
        <v>279</v>
      </c>
      <c r="D224" s="19">
        <v>1</v>
      </c>
      <c r="E224" s="43"/>
      <c r="F224" s="44">
        <f>D224*E224</f>
        <v>0</v>
      </c>
    </row>
    <row r="225" spans="1:6" ht="38.25">
      <c r="A225" s="30" t="s">
        <v>257</v>
      </c>
      <c r="B225" s="40" t="s">
        <v>258</v>
      </c>
      <c r="C225" s="18" t="s">
        <v>48</v>
      </c>
      <c r="D225" s="19">
        <v>45.43</v>
      </c>
      <c r="E225" s="43"/>
      <c r="F225" s="44">
        <f>D225*E225</f>
        <v>0</v>
      </c>
    </row>
    <row r="226" spans="1:6" ht="51">
      <c r="A226" s="30" t="s">
        <v>259</v>
      </c>
      <c r="B226" s="40" t="s">
        <v>260</v>
      </c>
      <c r="C226" s="18" t="s">
        <v>48</v>
      </c>
      <c r="D226" s="19">
        <f>+D110</f>
        <v>13.18</v>
      </c>
      <c r="E226" s="43"/>
      <c r="F226" s="43">
        <f>D226*E226</f>
        <v>0</v>
      </c>
    </row>
    <row r="227" spans="1:6" ht="12.75">
      <c r="A227" s="30"/>
      <c r="B227" s="40" t="s">
        <v>261</v>
      </c>
      <c r="C227" s="18"/>
      <c r="D227" s="19"/>
      <c r="E227" s="19"/>
      <c r="F227" s="43">
        <f>SUM(F217,F218,F221,F223,F224,F225,F226)</f>
        <v>0</v>
      </c>
    </row>
    <row r="228" spans="1:6" ht="14.25">
      <c r="A228" s="30"/>
      <c r="E228" s="5"/>
      <c r="F228" s="5"/>
    </row>
    <row r="229" spans="1:6" ht="12.75">
      <c r="A229" s="30" t="s">
        <v>262</v>
      </c>
      <c r="B229" s="40" t="s">
        <v>393</v>
      </c>
      <c r="C229" s="18"/>
      <c r="D229" s="19"/>
      <c r="E229" s="19"/>
      <c r="F229" s="19"/>
    </row>
    <row r="230" spans="1:6" ht="38.25">
      <c r="A230" s="30" t="s">
        <v>263</v>
      </c>
      <c r="B230" s="40" t="s">
        <v>264</v>
      </c>
      <c r="C230" s="18" t="s">
        <v>43</v>
      </c>
      <c r="D230" s="19">
        <v>8</v>
      </c>
      <c r="E230" s="38"/>
      <c r="F230" s="38">
        <f>D230*E230</f>
        <v>0</v>
      </c>
    </row>
    <row r="231" spans="1:6" ht="26.25" customHeight="1">
      <c r="A231" s="30" t="s">
        <v>265</v>
      </c>
      <c r="B231" s="51" t="s">
        <v>266</v>
      </c>
      <c r="C231" s="18" t="s">
        <v>43</v>
      </c>
      <c r="D231" s="19">
        <f>+3*2+8</f>
        <v>14</v>
      </c>
      <c r="E231" s="43"/>
      <c r="F231" s="43">
        <f>D231*E231</f>
        <v>0</v>
      </c>
    </row>
    <row r="232" spans="1:6" ht="25.5">
      <c r="A232" s="30" t="s">
        <v>267</v>
      </c>
      <c r="B232" s="40" t="s">
        <v>268</v>
      </c>
      <c r="C232" s="18" t="s">
        <v>279</v>
      </c>
      <c r="D232" s="19">
        <v>1</v>
      </c>
      <c r="E232" s="43"/>
      <c r="F232" s="43">
        <f>D232*E232</f>
        <v>0</v>
      </c>
    </row>
    <row r="233" spans="1:6" ht="12.75">
      <c r="A233" s="30"/>
      <c r="B233" s="40" t="s">
        <v>360</v>
      </c>
      <c r="C233" s="18"/>
      <c r="D233" s="19"/>
      <c r="E233" s="19"/>
      <c r="F233" s="43">
        <f>SUM(F230,F231,F232)</f>
        <v>0</v>
      </c>
    </row>
    <row r="234" spans="1:6" ht="14.25">
      <c r="A234" s="30"/>
      <c r="B234" s="34"/>
      <c r="E234" s="5"/>
      <c r="F234" s="5"/>
    </row>
    <row r="235" spans="1:6" ht="14.25">
      <c r="A235" s="30" t="s">
        <v>269</v>
      </c>
      <c r="B235" s="40" t="s">
        <v>270</v>
      </c>
      <c r="E235" s="5"/>
      <c r="F235" s="5"/>
    </row>
    <row r="236" spans="1:6" ht="14.25">
      <c r="A236" s="30" t="s">
        <v>271</v>
      </c>
      <c r="B236" s="40" t="s">
        <v>272</v>
      </c>
      <c r="E236" s="5"/>
      <c r="F236" s="5"/>
    </row>
    <row r="237" spans="1:6" ht="51" customHeight="1">
      <c r="A237" s="160" t="s">
        <v>273</v>
      </c>
      <c r="B237" s="159" t="s">
        <v>274</v>
      </c>
      <c r="C237" s="168" t="s">
        <v>279</v>
      </c>
      <c r="D237" s="150">
        <v>1</v>
      </c>
      <c r="E237" s="151"/>
      <c r="F237" s="151">
        <f>D237*E237</f>
        <v>0</v>
      </c>
    </row>
    <row r="238" spans="1:6" ht="9.75" customHeight="1">
      <c r="A238" s="160"/>
      <c r="B238" s="159"/>
      <c r="C238" s="168"/>
      <c r="D238" s="150"/>
      <c r="E238" s="152"/>
      <c r="F238" s="152"/>
    </row>
    <row r="239" spans="1:6" ht="12.75">
      <c r="A239" s="30"/>
      <c r="B239" s="40" t="s">
        <v>275</v>
      </c>
      <c r="C239" s="18"/>
      <c r="D239" s="19"/>
      <c r="E239" s="19"/>
      <c r="F239" s="43">
        <f>SUM(F237)</f>
        <v>0</v>
      </c>
    </row>
    <row r="240" spans="1:6" ht="15">
      <c r="A240" s="30"/>
      <c r="F240" s="27"/>
    </row>
    <row r="241" spans="1:6" ht="12.75">
      <c r="A241" s="30" t="s">
        <v>276</v>
      </c>
      <c r="B241" s="40" t="s">
        <v>277</v>
      </c>
      <c r="C241" s="18"/>
      <c r="D241" s="19"/>
      <c r="E241" s="19"/>
      <c r="F241" s="19"/>
    </row>
    <row r="242" spans="1:6" ht="38.25">
      <c r="A242" s="30"/>
      <c r="B242" s="40" t="s">
        <v>278</v>
      </c>
      <c r="C242" s="18" t="s">
        <v>279</v>
      </c>
      <c r="D242" s="19">
        <v>1</v>
      </c>
      <c r="E242" s="38"/>
      <c r="F242" s="38">
        <f>D242*E242</f>
        <v>0</v>
      </c>
    </row>
    <row r="243" spans="1:6" ht="14.25">
      <c r="A243" s="30"/>
      <c r="B243" s="40" t="s">
        <v>361</v>
      </c>
      <c r="F243" s="124">
        <f>SUM(F242)</f>
        <v>0</v>
      </c>
    </row>
    <row r="244" spans="1:6" ht="14.25">
      <c r="A244" s="30"/>
      <c r="B244" s="40"/>
      <c r="F244" s="37"/>
    </row>
    <row r="245" spans="1:6" ht="12.75">
      <c r="A245" s="82" t="s">
        <v>355</v>
      </c>
      <c r="B245" s="83" t="s">
        <v>396</v>
      </c>
      <c r="C245" s="84"/>
      <c r="D245" s="84"/>
      <c r="E245" s="84"/>
      <c r="F245" s="85"/>
    </row>
    <row r="246" spans="1:6" ht="38.25">
      <c r="A246" s="164" t="s">
        <v>356</v>
      </c>
      <c r="B246" s="86" t="s">
        <v>298</v>
      </c>
      <c r="C246" s="87"/>
      <c r="D246" s="88" t="s">
        <v>299</v>
      </c>
      <c r="E246" s="89"/>
      <c r="F246" s="90"/>
    </row>
    <row r="247" spans="1:6" ht="12.75">
      <c r="A247" s="164"/>
      <c r="B247" s="91"/>
      <c r="C247" s="92" t="s">
        <v>279</v>
      </c>
      <c r="D247" s="92">
        <v>1</v>
      </c>
      <c r="E247" s="93"/>
      <c r="F247" s="94">
        <f>D247*E247</f>
        <v>0</v>
      </c>
    </row>
    <row r="248" spans="1:7" ht="12.75" customHeight="1">
      <c r="A248" s="164" t="s">
        <v>357</v>
      </c>
      <c r="B248" s="165" t="s">
        <v>300</v>
      </c>
      <c r="C248" s="92"/>
      <c r="D248" s="92" t="s">
        <v>299</v>
      </c>
      <c r="E248" s="95"/>
      <c r="F248" s="96"/>
      <c r="G248" s="123"/>
    </row>
    <row r="249" spans="1:7" ht="37.5" customHeight="1">
      <c r="A249" s="164"/>
      <c r="B249" s="165"/>
      <c r="C249" s="87"/>
      <c r="D249" s="88" t="s">
        <v>299</v>
      </c>
      <c r="E249" s="89"/>
      <c r="F249" s="90"/>
      <c r="G249" s="123"/>
    </row>
    <row r="250" spans="1:7" ht="12.75">
      <c r="A250" s="164"/>
      <c r="B250" s="91"/>
      <c r="C250" s="92" t="s">
        <v>279</v>
      </c>
      <c r="D250" s="92">
        <v>2</v>
      </c>
      <c r="E250" s="93"/>
      <c r="F250" s="94">
        <f>D250*E250</f>
        <v>0</v>
      </c>
      <c r="G250" s="123"/>
    </row>
    <row r="251" spans="1:7" ht="38.25">
      <c r="A251" s="164" t="s">
        <v>358</v>
      </c>
      <c r="B251" s="86" t="s">
        <v>301</v>
      </c>
      <c r="C251" s="87"/>
      <c r="D251" s="88" t="s">
        <v>299</v>
      </c>
      <c r="E251" s="89"/>
      <c r="F251" s="90"/>
      <c r="G251" s="123"/>
    </row>
    <row r="252" spans="1:7" ht="12.75">
      <c r="A252" s="164"/>
      <c r="B252" s="91"/>
      <c r="C252" s="92" t="s">
        <v>279</v>
      </c>
      <c r="D252" s="92">
        <v>1</v>
      </c>
      <c r="E252" s="93"/>
      <c r="F252" s="94">
        <f>D252*E252</f>
        <v>0</v>
      </c>
      <c r="G252" s="123"/>
    </row>
    <row r="253" spans="1:7" ht="76.5">
      <c r="A253" s="166" t="s">
        <v>359</v>
      </c>
      <c r="B253" s="86" t="s">
        <v>302</v>
      </c>
      <c r="C253" s="126"/>
      <c r="D253" s="92" t="s">
        <v>299</v>
      </c>
      <c r="E253" s="98"/>
      <c r="F253" s="99"/>
      <c r="G253" s="123"/>
    </row>
    <row r="254" spans="1:7" ht="12.75">
      <c r="A254" s="166"/>
      <c r="B254" s="100"/>
      <c r="C254" s="92" t="s">
        <v>38</v>
      </c>
      <c r="D254" s="92">
        <v>1</v>
      </c>
      <c r="E254" s="93"/>
      <c r="F254" s="94">
        <f>D254*E254</f>
        <v>0</v>
      </c>
      <c r="G254" s="123"/>
    </row>
    <row r="255" spans="1:7" ht="38.25">
      <c r="A255" s="166" t="s">
        <v>362</v>
      </c>
      <c r="B255" s="86" t="s">
        <v>303</v>
      </c>
      <c r="C255" s="126"/>
      <c r="D255" s="92" t="s">
        <v>299</v>
      </c>
      <c r="E255" s="98"/>
      <c r="F255" s="99"/>
      <c r="G255" s="123"/>
    </row>
    <row r="256" spans="1:7" ht="12.75">
      <c r="A256" s="169"/>
      <c r="B256" s="100" t="s">
        <v>304</v>
      </c>
      <c r="C256" s="92" t="s">
        <v>38</v>
      </c>
      <c r="D256" s="92">
        <v>1</v>
      </c>
      <c r="E256" s="93"/>
      <c r="F256" s="94">
        <f>D256*E256</f>
        <v>0</v>
      </c>
      <c r="G256" s="123"/>
    </row>
    <row r="257" spans="1:7" ht="25.5">
      <c r="A257" s="170" t="s">
        <v>363</v>
      </c>
      <c r="B257" s="86" t="s">
        <v>305</v>
      </c>
      <c r="C257" s="92"/>
      <c r="D257" s="92" t="s">
        <v>299</v>
      </c>
      <c r="E257" s="95"/>
      <c r="F257" s="96"/>
      <c r="G257" s="123"/>
    </row>
    <row r="258" spans="1:7" ht="12.75">
      <c r="A258" s="170"/>
      <c r="B258" s="102" t="s">
        <v>306</v>
      </c>
      <c r="C258" s="92" t="s">
        <v>38</v>
      </c>
      <c r="D258" s="92">
        <v>2</v>
      </c>
      <c r="E258" s="93"/>
      <c r="F258" s="94">
        <f>D258*E258</f>
        <v>0</v>
      </c>
      <c r="G258" s="123"/>
    </row>
    <row r="259" spans="1:7" ht="12.75">
      <c r="A259" s="170"/>
      <c r="B259" s="102" t="s">
        <v>307</v>
      </c>
      <c r="C259" s="92" t="s">
        <v>38</v>
      </c>
      <c r="D259" s="92">
        <v>10</v>
      </c>
      <c r="E259" s="93"/>
      <c r="F259" s="94">
        <f>D259*E259</f>
        <v>0</v>
      </c>
      <c r="G259" s="123"/>
    </row>
    <row r="260" spans="1:7" ht="12.75" hidden="1">
      <c r="A260" s="101"/>
      <c r="B260" s="103"/>
      <c r="C260" s="92"/>
      <c r="D260" s="92" t="s">
        <v>299</v>
      </c>
      <c r="E260" s="95"/>
      <c r="F260" s="96"/>
      <c r="G260" s="123"/>
    </row>
    <row r="261" spans="1:7" ht="25.5">
      <c r="A261" s="170" t="s">
        <v>364</v>
      </c>
      <c r="B261" s="86" t="s">
        <v>308</v>
      </c>
      <c r="C261" s="92"/>
      <c r="D261" s="92" t="s">
        <v>299</v>
      </c>
      <c r="E261" s="95"/>
      <c r="F261" s="96"/>
      <c r="G261" s="123"/>
    </row>
    <row r="262" spans="1:7" ht="12.75">
      <c r="A262" s="170"/>
      <c r="B262" s="102" t="s">
        <v>306</v>
      </c>
      <c r="C262" s="92" t="s">
        <v>38</v>
      </c>
      <c r="D262" s="92">
        <v>1</v>
      </c>
      <c r="E262" s="93"/>
      <c r="F262" s="94">
        <f>D262*E262</f>
        <v>0</v>
      </c>
      <c r="G262" s="123"/>
    </row>
    <row r="263" spans="1:7" ht="12.75">
      <c r="A263" s="170"/>
      <c r="B263" s="102" t="s">
        <v>307</v>
      </c>
      <c r="C263" s="92" t="s">
        <v>38</v>
      </c>
      <c r="D263" s="92">
        <v>3</v>
      </c>
      <c r="E263" s="93"/>
      <c r="F263" s="94">
        <f>D263*E263</f>
        <v>0</v>
      </c>
      <c r="G263" s="123"/>
    </row>
    <row r="264" spans="1:7" ht="38.25">
      <c r="A264" s="170" t="s">
        <v>365</v>
      </c>
      <c r="B264" s="86" t="s">
        <v>309</v>
      </c>
      <c r="C264" s="92"/>
      <c r="D264" s="92" t="s">
        <v>299</v>
      </c>
      <c r="E264" s="95"/>
      <c r="F264" s="96"/>
      <c r="G264" s="123"/>
    </row>
    <row r="265" spans="1:7" ht="12.75">
      <c r="A265" s="170"/>
      <c r="B265" s="102" t="s">
        <v>307</v>
      </c>
      <c r="C265" s="92" t="s">
        <v>38</v>
      </c>
      <c r="D265" s="92">
        <v>1</v>
      </c>
      <c r="E265" s="93"/>
      <c r="F265" s="94">
        <f>D265*E265</f>
        <v>0</v>
      </c>
      <c r="G265" s="123"/>
    </row>
    <row r="266" spans="1:7" ht="51">
      <c r="A266" s="171" t="s">
        <v>366</v>
      </c>
      <c r="B266" s="86" t="s">
        <v>310</v>
      </c>
      <c r="C266" s="92"/>
      <c r="D266" s="92" t="s">
        <v>299</v>
      </c>
      <c r="E266" s="95"/>
      <c r="F266" s="96"/>
      <c r="G266" s="123"/>
    </row>
    <row r="267" spans="1:7" ht="12.75">
      <c r="A267" s="170"/>
      <c r="B267" s="102" t="s">
        <v>311</v>
      </c>
      <c r="C267" s="92" t="s">
        <v>38</v>
      </c>
      <c r="D267" s="92">
        <v>1</v>
      </c>
      <c r="E267" s="93"/>
      <c r="F267" s="94">
        <f>D267*E267</f>
        <v>0</v>
      </c>
      <c r="G267" s="123"/>
    </row>
    <row r="268" spans="1:7" ht="38.25">
      <c r="A268" s="170" t="s">
        <v>367</v>
      </c>
      <c r="B268" s="86" t="s">
        <v>312</v>
      </c>
      <c r="C268" s="92"/>
      <c r="D268" s="92" t="s">
        <v>299</v>
      </c>
      <c r="E268" s="95"/>
      <c r="F268" s="96"/>
      <c r="G268" s="123"/>
    </row>
    <row r="269" spans="1:7" ht="12.75">
      <c r="A269" s="170"/>
      <c r="B269" s="102" t="s">
        <v>313</v>
      </c>
      <c r="C269" s="92" t="s">
        <v>38</v>
      </c>
      <c r="D269" s="92">
        <v>1</v>
      </c>
      <c r="E269" s="93"/>
      <c r="F269" s="94">
        <f>D269*E269</f>
        <v>0</v>
      </c>
      <c r="G269" s="123"/>
    </row>
    <row r="270" spans="1:7" ht="76.5">
      <c r="A270" s="170" t="s">
        <v>368</v>
      </c>
      <c r="B270" s="86" t="s">
        <v>314</v>
      </c>
      <c r="C270" s="92"/>
      <c r="D270" s="92" t="s">
        <v>299</v>
      </c>
      <c r="E270" s="95"/>
      <c r="F270" s="96"/>
      <c r="G270" s="123"/>
    </row>
    <row r="271" spans="1:7" ht="12.75">
      <c r="A271" s="170"/>
      <c r="B271" s="105" t="s">
        <v>315</v>
      </c>
      <c r="C271" s="92" t="s">
        <v>38</v>
      </c>
      <c r="D271" s="92">
        <v>1</v>
      </c>
      <c r="E271" s="93"/>
      <c r="F271" s="94">
        <f>D271*E271</f>
        <v>0</v>
      </c>
      <c r="G271" s="123"/>
    </row>
    <row r="272" spans="1:7" ht="118.5" customHeight="1">
      <c r="A272" s="170" t="s">
        <v>369</v>
      </c>
      <c r="B272" s="86" t="s">
        <v>316</v>
      </c>
      <c r="C272" s="92"/>
      <c r="D272" s="92" t="s">
        <v>299</v>
      </c>
      <c r="E272" s="95"/>
      <c r="F272" s="96"/>
      <c r="G272" s="123"/>
    </row>
    <row r="273" spans="1:7" ht="12.75">
      <c r="A273" s="170"/>
      <c r="B273" s="105" t="s">
        <v>317</v>
      </c>
      <c r="C273" s="92" t="s">
        <v>38</v>
      </c>
      <c r="D273" s="92">
        <v>2</v>
      </c>
      <c r="E273" s="93"/>
      <c r="F273" s="94">
        <f>D273*E273</f>
        <v>0</v>
      </c>
      <c r="G273" s="123"/>
    </row>
    <row r="274" spans="1:7" ht="38.25">
      <c r="A274" s="169" t="s">
        <v>371</v>
      </c>
      <c r="B274" s="86" t="s">
        <v>318</v>
      </c>
      <c r="C274" s="92"/>
      <c r="D274" s="92" t="s">
        <v>299</v>
      </c>
      <c r="E274" s="95"/>
      <c r="F274" s="96"/>
      <c r="G274" s="123"/>
    </row>
    <row r="275" spans="1:7" ht="12.75">
      <c r="A275" s="169"/>
      <c r="B275" s="106" t="s">
        <v>319</v>
      </c>
      <c r="C275" s="92" t="s">
        <v>38</v>
      </c>
      <c r="D275" s="92">
        <v>1</v>
      </c>
      <c r="E275" s="93"/>
      <c r="F275" s="94">
        <f>D275*E275</f>
        <v>0</v>
      </c>
      <c r="G275" s="123"/>
    </row>
    <row r="276" spans="1:7" ht="38.25">
      <c r="A276" s="170" t="s">
        <v>372</v>
      </c>
      <c r="B276" s="86" t="s">
        <v>320</v>
      </c>
      <c r="C276" s="92"/>
      <c r="D276" s="92" t="s">
        <v>299</v>
      </c>
      <c r="E276" s="95"/>
      <c r="F276" s="96"/>
      <c r="G276" s="123"/>
    </row>
    <row r="277" spans="1:7" ht="12.75">
      <c r="A277" s="170"/>
      <c r="B277" s="107"/>
      <c r="C277" s="92" t="s">
        <v>279</v>
      </c>
      <c r="D277" s="92">
        <v>1</v>
      </c>
      <c r="E277" s="93"/>
      <c r="F277" s="94">
        <f>D277*E277</f>
        <v>0</v>
      </c>
      <c r="G277" s="123"/>
    </row>
    <row r="278" spans="1:7" ht="12.75">
      <c r="A278" s="170" t="s">
        <v>373</v>
      </c>
      <c r="B278" s="86" t="s">
        <v>321</v>
      </c>
      <c r="C278" s="92"/>
      <c r="D278" s="92" t="s">
        <v>299</v>
      </c>
      <c r="E278" s="95"/>
      <c r="F278" s="96"/>
      <c r="G278" s="123"/>
    </row>
    <row r="279" spans="1:7" ht="12.75">
      <c r="A279" s="170"/>
      <c r="B279" s="107"/>
      <c r="C279" s="92" t="s">
        <v>279</v>
      </c>
      <c r="D279" s="92">
        <v>1</v>
      </c>
      <c r="E279" s="93"/>
      <c r="F279" s="94">
        <f>D279*E279</f>
        <v>0</v>
      </c>
      <c r="G279" s="123"/>
    </row>
    <row r="280" spans="1:7" ht="38.25">
      <c r="A280" s="169" t="s">
        <v>374</v>
      </c>
      <c r="B280" s="108" t="s">
        <v>322</v>
      </c>
      <c r="C280" s="126"/>
      <c r="D280" s="92" t="s">
        <v>299</v>
      </c>
      <c r="E280" s="98"/>
      <c r="F280" s="99"/>
      <c r="G280" s="123"/>
    </row>
    <row r="281" spans="1:7" ht="12.75">
      <c r="A281" s="169"/>
      <c r="B281" s="100"/>
      <c r="C281" s="92" t="s">
        <v>279</v>
      </c>
      <c r="D281" s="92">
        <v>1</v>
      </c>
      <c r="E281" s="93"/>
      <c r="F281" s="94">
        <f>D281*E281</f>
        <v>0</v>
      </c>
      <c r="G281" s="123"/>
    </row>
    <row r="282" spans="1:7" ht="42" customHeight="1">
      <c r="A282" s="169" t="s">
        <v>375</v>
      </c>
      <c r="B282" s="86" t="s">
        <v>408</v>
      </c>
      <c r="C282" s="126"/>
      <c r="D282" s="92" t="s">
        <v>299</v>
      </c>
      <c r="E282" s="98"/>
      <c r="F282" s="99"/>
      <c r="G282" s="123"/>
    </row>
    <row r="283" spans="1:7" ht="25.5">
      <c r="A283" s="169"/>
      <c r="B283" s="91" t="s">
        <v>323</v>
      </c>
      <c r="C283" s="126"/>
      <c r="D283" s="92" t="s">
        <v>299</v>
      </c>
      <c r="E283" s="98"/>
      <c r="F283" s="99"/>
      <c r="G283" s="123"/>
    </row>
    <row r="284" spans="1:7" ht="12.75">
      <c r="A284" s="169"/>
      <c r="B284" s="100"/>
      <c r="C284" s="92" t="s">
        <v>38</v>
      </c>
      <c r="D284" s="92">
        <v>4</v>
      </c>
      <c r="E284" s="109"/>
      <c r="F284" s="110"/>
      <c r="G284" s="123"/>
    </row>
    <row r="285" spans="1:7" ht="12.75">
      <c r="A285" s="169"/>
      <c r="B285" s="102" t="s">
        <v>324</v>
      </c>
      <c r="C285" s="92" t="s">
        <v>38</v>
      </c>
      <c r="D285" s="92">
        <v>1</v>
      </c>
      <c r="E285" s="109"/>
      <c r="F285" s="104"/>
      <c r="G285" s="123"/>
    </row>
    <row r="286" spans="1:7" ht="12.75">
      <c r="A286" s="169"/>
      <c r="B286" s="102" t="s">
        <v>325</v>
      </c>
      <c r="C286" s="92" t="s">
        <v>38</v>
      </c>
      <c r="D286" s="92">
        <v>3</v>
      </c>
      <c r="E286" s="109"/>
      <c r="F286" s="104"/>
      <c r="G286" s="123"/>
    </row>
    <row r="287" spans="1:7" ht="12.75">
      <c r="A287" s="169"/>
      <c r="B287" s="102" t="s">
        <v>326</v>
      </c>
      <c r="C287" s="92" t="s">
        <v>38</v>
      </c>
      <c r="D287" s="92">
        <v>4</v>
      </c>
      <c r="E287" s="109"/>
      <c r="F287" s="104"/>
      <c r="G287" s="123"/>
    </row>
    <row r="288" spans="1:7" ht="12.75">
      <c r="A288" s="169"/>
      <c r="B288" s="102" t="s">
        <v>327</v>
      </c>
      <c r="C288" s="92" t="s">
        <v>38</v>
      </c>
      <c r="D288" s="92">
        <v>4</v>
      </c>
      <c r="E288" s="109"/>
      <c r="F288" s="104"/>
      <c r="G288" s="123"/>
    </row>
    <row r="289" spans="1:7" ht="12.75">
      <c r="A289" s="169"/>
      <c r="B289" s="111" t="s">
        <v>328</v>
      </c>
      <c r="C289" s="92" t="s">
        <v>279</v>
      </c>
      <c r="D289" s="92">
        <v>1</v>
      </c>
      <c r="E289" s="93"/>
      <c r="F289" s="94">
        <f>D289*E289</f>
        <v>0</v>
      </c>
      <c r="G289" s="123"/>
    </row>
    <row r="290" spans="1:7" ht="76.5">
      <c r="A290" s="169" t="s">
        <v>376</v>
      </c>
      <c r="B290" s="86" t="s">
        <v>329</v>
      </c>
      <c r="C290" s="126"/>
      <c r="D290" s="92" t="s">
        <v>299</v>
      </c>
      <c r="E290" s="98"/>
      <c r="F290" s="99"/>
      <c r="G290" s="123"/>
    </row>
    <row r="291" spans="1:7" ht="63.75">
      <c r="A291" s="169"/>
      <c r="B291" s="100" t="s">
        <v>330</v>
      </c>
      <c r="C291" s="92" t="s">
        <v>279</v>
      </c>
      <c r="D291" s="92">
        <v>1</v>
      </c>
      <c r="E291" s="93"/>
      <c r="F291" s="94">
        <f>D291*E291</f>
        <v>0</v>
      </c>
      <c r="G291" s="123"/>
    </row>
    <row r="292" spans="1:7" ht="63.75">
      <c r="A292" s="169" t="s">
        <v>377</v>
      </c>
      <c r="B292" s="108" t="s">
        <v>331</v>
      </c>
      <c r="C292" s="92"/>
      <c r="D292" s="92" t="s">
        <v>299</v>
      </c>
      <c r="E292" s="95"/>
      <c r="F292" s="96"/>
      <c r="G292" s="123"/>
    </row>
    <row r="293" spans="1:7" ht="12.75">
      <c r="A293" s="169"/>
      <c r="B293" s="107" t="s">
        <v>407</v>
      </c>
      <c r="C293" s="92" t="s">
        <v>332</v>
      </c>
      <c r="D293" s="92">
        <v>20</v>
      </c>
      <c r="E293" s="93"/>
      <c r="F293" s="94">
        <f>D293*E293</f>
        <v>0</v>
      </c>
      <c r="G293" s="123"/>
    </row>
    <row r="294" spans="1:7" ht="25.5">
      <c r="A294" s="170" t="s">
        <v>378</v>
      </c>
      <c r="B294" s="108" t="s">
        <v>333</v>
      </c>
      <c r="C294" s="92"/>
      <c r="D294" s="92" t="s">
        <v>299</v>
      </c>
      <c r="E294" s="95"/>
      <c r="F294" s="96"/>
      <c r="G294" s="123"/>
    </row>
    <row r="295" spans="1:7" ht="12.75">
      <c r="A295" s="170"/>
      <c r="B295" s="112" t="s">
        <v>334</v>
      </c>
      <c r="C295" s="92" t="s">
        <v>38</v>
      </c>
      <c r="D295" s="92">
        <v>1</v>
      </c>
      <c r="E295" s="93"/>
      <c r="F295" s="94">
        <f>D295*E295</f>
        <v>0</v>
      </c>
      <c r="G295" s="123"/>
    </row>
    <row r="296" spans="1:7" ht="38.25">
      <c r="A296" s="170" t="s">
        <v>379</v>
      </c>
      <c r="B296" s="86" t="s">
        <v>335</v>
      </c>
      <c r="C296" s="92"/>
      <c r="D296" s="92" t="s">
        <v>299</v>
      </c>
      <c r="E296" s="95"/>
      <c r="F296" s="96"/>
      <c r="G296" s="123"/>
    </row>
    <row r="297" spans="1:7" ht="12.75">
      <c r="A297" s="170"/>
      <c r="B297" s="107"/>
      <c r="C297" s="92" t="s">
        <v>38</v>
      </c>
      <c r="D297" s="92">
        <v>1</v>
      </c>
      <c r="E297" s="93"/>
      <c r="F297" s="94">
        <f>D297*E297</f>
        <v>0</v>
      </c>
      <c r="G297" s="123"/>
    </row>
    <row r="298" spans="1:7" ht="51">
      <c r="A298" s="170" t="s">
        <v>380</v>
      </c>
      <c r="B298" s="86" t="s">
        <v>336</v>
      </c>
      <c r="C298" s="92"/>
      <c r="D298" s="92" t="s">
        <v>299</v>
      </c>
      <c r="E298" s="95"/>
      <c r="F298" s="96"/>
      <c r="G298" s="123"/>
    </row>
    <row r="299" spans="1:7" ht="12.75">
      <c r="A299" s="170"/>
      <c r="B299" s="113" t="s">
        <v>337</v>
      </c>
      <c r="C299" s="92" t="s">
        <v>38</v>
      </c>
      <c r="D299" s="92">
        <v>1</v>
      </c>
      <c r="E299" s="93"/>
      <c r="F299" s="94">
        <f>D299*E299</f>
        <v>0</v>
      </c>
      <c r="G299" s="123"/>
    </row>
    <row r="300" spans="1:7" ht="38.25">
      <c r="A300" s="169" t="s">
        <v>381</v>
      </c>
      <c r="B300" s="86" t="s">
        <v>338</v>
      </c>
      <c r="C300" s="87"/>
      <c r="D300" s="126" t="s">
        <v>299</v>
      </c>
      <c r="E300" s="89"/>
      <c r="F300" s="90"/>
      <c r="G300" s="123"/>
    </row>
    <row r="301" spans="1:7" ht="12.75">
      <c r="A301" s="169"/>
      <c r="B301" s="86"/>
      <c r="C301" s="92" t="s">
        <v>279</v>
      </c>
      <c r="D301" s="92">
        <v>1</v>
      </c>
      <c r="E301" s="93"/>
      <c r="F301" s="94">
        <f>D301*E301</f>
        <v>0</v>
      </c>
      <c r="G301" s="123"/>
    </row>
    <row r="302" spans="1:7" ht="63.75">
      <c r="A302" s="169" t="s">
        <v>382</v>
      </c>
      <c r="B302" s="86" t="s">
        <v>339</v>
      </c>
      <c r="C302" s="87"/>
      <c r="D302" s="126" t="s">
        <v>299</v>
      </c>
      <c r="E302" s="89"/>
      <c r="F302" s="90"/>
      <c r="G302" s="123"/>
    </row>
    <row r="303" spans="1:7" ht="12.75">
      <c r="A303" s="169"/>
      <c r="B303" s="86"/>
      <c r="C303" s="92" t="s">
        <v>279</v>
      </c>
      <c r="D303" s="92">
        <v>1</v>
      </c>
      <c r="E303" s="93"/>
      <c r="F303" s="94">
        <f>D303*E303</f>
        <v>0</v>
      </c>
      <c r="G303" s="123"/>
    </row>
    <row r="304" spans="1:7" ht="38.25">
      <c r="A304" s="169" t="s">
        <v>383</v>
      </c>
      <c r="B304" s="86" t="s">
        <v>340</v>
      </c>
      <c r="C304" s="87"/>
      <c r="D304" s="126" t="s">
        <v>299</v>
      </c>
      <c r="E304" s="89"/>
      <c r="F304" s="90"/>
      <c r="G304" s="123"/>
    </row>
    <row r="305" spans="1:7" ht="12.75">
      <c r="A305" s="169"/>
      <c r="B305" s="114" t="s">
        <v>341</v>
      </c>
      <c r="C305" s="92" t="s">
        <v>332</v>
      </c>
      <c r="D305" s="92">
        <v>10</v>
      </c>
      <c r="E305" s="93"/>
      <c r="F305" s="94">
        <f>D305*E305</f>
        <v>0</v>
      </c>
      <c r="G305" s="123"/>
    </row>
    <row r="306" spans="1:7" ht="76.5">
      <c r="A306" s="169" t="s">
        <v>384</v>
      </c>
      <c r="B306" s="86" t="s">
        <v>342</v>
      </c>
      <c r="C306" s="87"/>
      <c r="D306" s="126" t="s">
        <v>299</v>
      </c>
      <c r="E306" s="89"/>
      <c r="F306" s="90"/>
      <c r="G306" s="123"/>
    </row>
    <row r="307" spans="1:7" ht="12.75">
      <c r="A307" s="169"/>
      <c r="B307" s="106" t="s">
        <v>343</v>
      </c>
      <c r="C307" s="92" t="s">
        <v>332</v>
      </c>
      <c r="D307" s="92">
        <v>20</v>
      </c>
      <c r="E307" s="93"/>
      <c r="F307" s="94">
        <f>D307*E307</f>
        <v>0</v>
      </c>
      <c r="G307" s="123"/>
    </row>
    <row r="308" spans="1:7" ht="12.75">
      <c r="A308" s="169"/>
      <c r="B308" s="106" t="s">
        <v>344</v>
      </c>
      <c r="C308" s="92" t="s">
        <v>332</v>
      </c>
      <c r="D308" s="92">
        <v>35</v>
      </c>
      <c r="E308" s="93"/>
      <c r="F308" s="94">
        <f>D308*E308</f>
        <v>0</v>
      </c>
      <c r="G308" s="123"/>
    </row>
    <row r="309" spans="1:7" ht="12.75">
      <c r="A309" s="170" t="s">
        <v>385</v>
      </c>
      <c r="B309" s="115" t="s">
        <v>345</v>
      </c>
      <c r="C309" s="116"/>
      <c r="D309" s="126" t="s">
        <v>299</v>
      </c>
      <c r="E309" s="117"/>
      <c r="F309" s="118"/>
      <c r="G309" s="123"/>
    </row>
    <row r="310" spans="1:7" ht="12.75">
      <c r="A310" s="170"/>
      <c r="B310" s="115"/>
      <c r="C310" s="116" t="s">
        <v>279</v>
      </c>
      <c r="D310" s="119">
        <v>1</v>
      </c>
      <c r="E310" s="93"/>
      <c r="F310" s="134">
        <f>D310*E310</f>
        <v>0</v>
      </c>
      <c r="G310" s="123"/>
    </row>
    <row r="311" spans="1:7" ht="38.25">
      <c r="A311" s="170" t="s">
        <v>386</v>
      </c>
      <c r="B311" s="115" t="s">
        <v>346</v>
      </c>
      <c r="C311" s="116"/>
      <c r="D311" s="126" t="s">
        <v>299</v>
      </c>
      <c r="E311" s="117"/>
      <c r="F311" s="135"/>
      <c r="G311" s="123"/>
    </row>
    <row r="312" spans="1:7" ht="12.75">
      <c r="A312" s="170"/>
      <c r="B312" s="115"/>
      <c r="C312" s="116" t="s">
        <v>279</v>
      </c>
      <c r="D312" s="119">
        <v>1</v>
      </c>
      <c r="E312" s="93"/>
      <c r="F312" s="134">
        <f>D312*E312</f>
        <v>0</v>
      </c>
      <c r="G312" s="123"/>
    </row>
    <row r="313" spans="1:7" ht="25.5">
      <c r="A313" s="170" t="s">
        <v>387</v>
      </c>
      <c r="B313" s="115" t="s">
        <v>347</v>
      </c>
      <c r="C313" s="116"/>
      <c r="D313" s="126" t="s">
        <v>299</v>
      </c>
      <c r="E313" s="117"/>
      <c r="F313" s="135"/>
      <c r="G313" s="123"/>
    </row>
    <row r="314" spans="1:7" ht="12.75">
      <c r="A314" s="170"/>
      <c r="B314" s="115"/>
      <c r="C314" s="116" t="s">
        <v>279</v>
      </c>
      <c r="D314" s="119">
        <v>1</v>
      </c>
      <c r="E314" s="93"/>
      <c r="F314" s="134">
        <f>D314*E314</f>
        <v>0</v>
      </c>
      <c r="G314" s="123"/>
    </row>
    <row r="315" spans="1:7" ht="38.25">
      <c r="A315" s="170" t="s">
        <v>388</v>
      </c>
      <c r="B315" s="86" t="s">
        <v>348</v>
      </c>
      <c r="C315" s="126"/>
      <c r="D315" s="92" t="s">
        <v>299</v>
      </c>
      <c r="E315" s="98"/>
      <c r="F315" s="99"/>
      <c r="G315" s="123"/>
    </row>
    <row r="316" spans="1:7" ht="12.75">
      <c r="A316" s="170"/>
      <c r="B316" s="120" t="s">
        <v>349</v>
      </c>
      <c r="C316" s="92" t="s">
        <v>332</v>
      </c>
      <c r="D316" s="92">
        <v>18</v>
      </c>
      <c r="E316" s="93"/>
      <c r="F316" s="94">
        <f>D316*E316</f>
        <v>0</v>
      </c>
      <c r="G316" s="123"/>
    </row>
    <row r="317" spans="1:7" ht="119.25" customHeight="1">
      <c r="A317" s="169" t="s">
        <v>389</v>
      </c>
      <c r="B317" s="86" t="s">
        <v>370</v>
      </c>
      <c r="C317" s="92"/>
      <c r="D317" s="92" t="s">
        <v>299</v>
      </c>
      <c r="E317" s="95"/>
      <c r="F317" s="96"/>
      <c r="G317" s="123"/>
    </row>
    <row r="318" spans="1:7" ht="12.75">
      <c r="A318" s="169"/>
      <c r="B318" s="106" t="s">
        <v>350</v>
      </c>
      <c r="C318" s="92" t="s">
        <v>332</v>
      </c>
      <c r="D318" s="92">
        <v>10</v>
      </c>
      <c r="E318" s="93"/>
      <c r="F318" s="94">
        <f>D318*E318</f>
        <v>0</v>
      </c>
      <c r="G318" s="123"/>
    </row>
    <row r="319" spans="1:7" ht="25.5">
      <c r="A319" s="169" t="s">
        <v>390</v>
      </c>
      <c r="B319" s="86" t="s">
        <v>351</v>
      </c>
      <c r="C319" s="92"/>
      <c r="D319" s="92" t="s">
        <v>299</v>
      </c>
      <c r="E319" s="95"/>
      <c r="F319" s="96"/>
      <c r="G319" s="123"/>
    </row>
    <row r="320" spans="1:7" ht="12.75">
      <c r="A320" s="169"/>
      <c r="B320" s="102" t="s">
        <v>352</v>
      </c>
      <c r="C320" s="92" t="s">
        <v>279</v>
      </c>
      <c r="D320" s="92">
        <v>4</v>
      </c>
      <c r="E320" s="93"/>
      <c r="F320" s="94">
        <f>D320*E320</f>
        <v>0</v>
      </c>
      <c r="G320" s="123"/>
    </row>
    <row r="321" spans="1:7" ht="51.75" customHeight="1">
      <c r="A321" s="169" t="s">
        <v>392</v>
      </c>
      <c r="B321" s="86" t="s">
        <v>353</v>
      </c>
      <c r="C321" s="87"/>
      <c r="D321" s="126" t="s">
        <v>299</v>
      </c>
      <c r="E321" s="89"/>
      <c r="F321" s="90"/>
      <c r="G321" s="123"/>
    </row>
    <row r="322" spans="1:7" ht="12.75">
      <c r="A322" s="169"/>
      <c r="B322" s="86"/>
      <c r="C322" s="92" t="s">
        <v>279</v>
      </c>
      <c r="D322" s="92">
        <v>1</v>
      </c>
      <c r="E322" s="93"/>
      <c r="F322" s="94">
        <f>D322*E322</f>
        <v>0</v>
      </c>
      <c r="G322" s="123"/>
    </row>
    <row r="323" spans="1:7" ht="12.75">
      <c r="A323" s="169" t="s">
        <v>391</v>
      </c>
      <c r="B323" s="86" t="s">
        <v>354</v>
      </c>
      <c r="C323" s="87"/>
      <c r="D323" s="126" t="s">
        <v>299</v>
      </c>
      <c r="E323" s="89"/>
      <c r="F323" s="90"/>
      <c r="G323" s="123"/>
    </row>
    <row r="324" spans="1:7" ht="12.75">
      <c r="A324" s="169"/>
      <c r="B324" s="101"/>
      <c r="C324" s="92" t="s">
        <v>279</v>
      </c>
      <c r="D324" s="92">
        <v>1</v>
      </c>
      <c r="E324" s="93"/>
      <c r="F324" s="94">
        <f>D324*E324</f>
        <v>0</v>
      </c>
      <c r="G324" s="123"/>
    </row>
    <row r="325" spans="1:7" ht="12.75">
      <c r="A325" s="97"/>
      <c r="B325" s="83" t="s">
        <v>397</v>
      </c>
      <c r="C325" s="121"/>
      <c r="D325" s="92" t="s">
        <v>299</v>
      </c>
      <c r="E325" s="122"/>
      <c r="F325" s="125">
        <f>SUM(F247:F324)</f>
        <v>0</v>
      </c>
      <c r="G325" s="123"/>
    </row>
    <row r="326" ht="14.25">
      <c r="A326" s="30"/>
    </row>
    <row r="327" ht="14.25">
      <c r="A327" s="30"/>
    </row>
    <row r="328" ht="14.25">
      <c r="A328" s="30"/>
    </row>
    <row r="329" spans="1:6" ht="14.25">
      <c r="A329" s="30"/>
      <c r="F329" s="31"/>
    </row>
    <row r="330" spans="1:6" ht="12.75">
      <c r="A330" s="127"/>
      <c r="B330" s="128" t="s">
        <v>280</v>
      </c>
      <c r="C330" s="129"/>
      <c r="D330" s="36"/>
      <c r="E330" s="36"/>
      <c r="F330" s="36"/>
    </row>
    <row r="331" spans="1:6" ht="12.75">
      <c r="A331" s="127"/>
      <c r="B331" s="128"/>
      <c r="C331" s="129"/>
      <c r="D331" s="36"/>
      <c r="E331" s="36"/>
      <c r="F331" s="36"/>
    </row>
    <row r="332" spans="1:6" ht="12.75">
      <c r="A332" s="127"/>
      <c r="B332" s="136" t="s">
        <v>19</v>
      </c>
      <c r="C332" s="129"/>
      <c r="D332" s="36"/>
      <c r="E332" s="36"/>
      <c r="F332" s="36"/>
    </row>
    <row r="333" spans="1:6" ht="12.75">
      <c r="A333" s="127"/>
      <c r="B333" s="128" t="s">
        <v>27</v>
      </c>
      <c r="C333" s="129"/>
      <c r="D333" s="36"/>
      <c r="E333" s="36"/>
      <c r="F333" s="38">
        <f>F41</f>
        <v>0</v>
      </c>
    </row>
    <row r="334" spans="1:6" ht="12.75">
      <c r="A334" s="127"/>
      <c r="B334" s="128" t="s">
        <v>55</v>
      </c>
      <c r="C334" s="129"/>
      <c r="D334" s="36"/>
      <c r="E334" s="36"/>
      <c r="F334" s="38">
        <f>F46</f>
        <v>0</v>
      </c>
    </row>
    <row r="335" spans="1:6" ht="12.75">
      <c r="A335" s="127"/>
      <c r="B335" s="128" t="s">
        <v>62</v>
      </c>
      <c r="C335" s="129"/>
      <c r="D335" s="36"/>
      <c r="E335" s="36"/>
      <c r="F335" s="38">
        <f>F52</f>
        <v>0</v>
      </c>
    </row>
    <row r="336" spans="1:6" ht="12.75">
      <c r="A336" s="127"/>
      <c r="B336" s="128" t="s">
        <v>71</v>
      </c>
      <c r="C336" s="129"/>
      <c r="D336" s="36"/>
      <c r="E336" s="36"/>
      <c r="F336" s="38">
        <f>F64</f>
        <v>0</v>
      </c>
    </row>
    <row r="337" spans="1:6" ht="12.75">
      <c r="A337" s="127"/>
      <c r="B337" s="128" t="s">
        <v>83</v>
      </c>
      <c r="C337" s="129"/>
      <c r="D337" s="36"/>
      <c r="E337" s="36"/>
      <c r="F337" s="38">
        <f>F69</f>
        <v>0</v>
      </c>
    </row>
    <row r="338" spans="1:6" ht="12.75">
      <c r="A338" s="127"/>
      <c r="B338" s="128"/>
      <c r="C338" s="129"/>
      <c r="D338" s="36"/>
      <c r="E338" s="36"/>
      <c r="F338" s="36"/>
    </row>
    <row r="339" spans="1:6" ht="12.75">
      <c r="A339" s="127"/>
      <c r="B339" s="137" t="s">
        <v>281</v>
      </c>
      <c r="C339" s="129"/>
      <c r="D339" s="36"/>
      <c r="E339" s="36"/>
      <c r="F339" s="38">
        <f>SUM(F333:F337)</f>
        <v>0</v>
      </c>
    </row>
    <row r="340" spans="1:6" ht="12.75">
      <c r="A340" s="127"/>
      <c r="B340" s="128"/>
      <c r="C340" s="129"/>
      <c r="D340" s="36"/>
      <c r="E340" s="36"/>
      <c r="F340" s="36"/>
    </row>
    <row r="341" spans="1:6" ht="12.75">
      <c r="A341" s="127"/>
      <c r="B341" s="136" t="s">
        <v>89</v>
      </c>
      <c r="C341" s="129"/>
      <c r="D341" s="36"/>
      <c r="E341" s="36"/>
      <c r="F341" s="36"/>
    </row>
    <row r="342" spans="1:6" ht="12.75">
      <c r="A342" s="127"/>
      <c r="B342" s="128" t="s">
        <v>91</v>
      </c>
      <c r="C342" s="129"/>
      <c r="D342" s="36"/>
      <c r="E342" s="36"/>
      <c r="F342" s="38">
        <f>F111</f>
        <v>0</v>
      </c>
    </row>
    <row r="343" spans="1:6" ht="12.75">
      <c r="A343" s="127"/>
      <c r="B343" s="128" t="s">
        <v>138</v>
      </c>
      <c r="C343" s="129"/>
      <c r="D343" s="36"/>
      <c r="E343" s="36"/>
      <c r="F343" s="38">
        <f>F140</f>
        <v>0</v>
      </c>
    </row>
    <row r="344" spans="1:6" ht="12.75">
      <c r="A344" s="127"/>
      <c r="B344" s="128" t="s">
        <v>168</v>
      </c>
      <c r="C344" s="129"/>
      <c r="D344" s="36"/>
      <c r="E344" s="36"/>
      <c r="F344" s="38">
        <f>F150</f>
        <v>0</v>
      </c>
    </row>
    <row r="345" spans="1:6" ht="12.75">
      <c r="A345" s="127"/>
      <c r="B345" s="128" t="s">
        <v>409</v>
      </c>
      <c r="C345" s="129"/>
      <c r="D345" s="36"/>
      <c r="E345" s="36"/>
      <c r="F345" s="38">
        <f>F170</f>
        <v>0</v>
      </c>
    </row>
    <row r="346" spans="1:6" ht="12.75">
      <c r="A346" s="127"/>
      <c r="B346" s="128" t="s">
        <v>206</v>
      </c>
      <c r="C346" s="129"/>
      <c r="D346" s="36"/>
      <c r="E346" s="36"/>
      <c r="F346" s="38">
        <f>F208</f>
        <v>0</v>
      </c>
    </row>
    <row r="347" spans="1:6" ht="12.75">
      <c r="A347" s="127"/>
      <c r="B347" s="128" t="s">
        <v>242</v>
      </c>
      <c r="C347" s="129"/>
      <c r="D347" s="36"/>
      <c r="E347" s="36"/>
      <c r="F347" s="38">
        <f>F227</f>
        <v>0</v>
      </c>
    </row>
    <row r="348" spans="1:6" ht="12.75">
      <c r="A348" s="127"/>
      <c r="B348" s="128" t="s">
        <v>393</v>
      </c>
      <c r="C348" s="129"/>
      <c r="D348" s="36"/>
      <c r="E348" s="36"/>
      <c r="F348" s="38">
        <f>F233</f>
        <v>0</v>
      </c>
    </row>
    <row r="349" spans="1:6" ht="12.75">
      <c r="A349" s="127"/>
      <c r="B349" s="128"/>
      <c r="C349" s="129"/>
      <c r="D349" s="36"/>
      <c r="E349" s="36"/>
      <c r="F349" s="36"/>
    </row>
    <row r="350" spans="1:6" ht="12.75">
      <c r="A350" s="127"/>
      <c r="B350" s="128"/>
      <c r="C350" s="129"/>
      <c r="D350" s="36"/>
      <c r="E350" s="36"/>
      <c r="F350" s="36"/>
    </row>
    <row r="351" spans="1:6" ht="12.75">
      <c r="A351" s="127"/>
      <c r="B351" s="137" t="s">
        <v>282</v>
      </c>
      <c r="C351" s="129"/>
      <c r="D351" s="36"/>
      <c r="E351" s="36"/>
      <c r="F351" s="38">
        <f>SUM(F342:F348)</f>
        <v>0</v>
      </c>
    </row>
    <row r="352" spans="1:6" ht="12.75">
      <c r="A352" s="127"/>
      <c r="B352" s="128"/>
      <c r="C352" s="129"/>
      <c r="D352" s="36"/>
      <c r="E352" s="36"/>
      <c r="F352" s="36"/>
    </row>
    <row r="353" spans="1:6" ht="12.75">
      <c r="A353" s="127"/>
      <c r="B353" s="136" t="s">
        <v>270</v>
      </c>
      <c r="C353" s="129"/>
      <c r="D353" s="36"/>
      <c r="E353" s="36"/>
      <c r="F353" s="36"/>
    </row>
    <row r="354" spans="1:6" ht="12.75">
      <c r="A354" s="127"/>
      <c r="B354" s="128" t="s">
        <v>272</v>
      </c>
      <c r="C354" s="129"/>
      <c r="D354" s="36"/>
      <c r="E354" s="36"/>
      <c r="F354" s="38">
        <f>F239</f>
        <v>0</v>
      </c>
    </row>
    <row r="355" spans="1:6" ht="12.75">
      <c r="A355" s="127"/>
      <c r="B355" s="128" t="s">
        <v>277</v>
      </c>
      <c r="C355" s="129"/>
      <c r="D355" s="36"/>
      <c r="E355" s="36"/>
      <c r="F355" s="38">
        <f>F243</f>
        <v>0</v>
      </c>
    </row>
    <row r="356" spans="1:6" ht="12.75">
      <c r="A356" s="127"/>
      <c r="B356" s="130" t="s">
        <v>398</v>
      </c>
      <c r="C356" s="129"/>
      <c r="D356" s="36"/>
      <c r="E356" s="36"/>
      <c r="F356" s="38">
        <f>F325</f>
        <v>0</v>
      </c>
    </row>
    <row r="357" spans="1:6" ht="12.75">
      <c r="A357" s="127"/>
      <c r="B357" s="137" t="s">
        <v>410</v>
      </c>
      <c r="C357" s="129"/>
      <c r="D357" s="36"/>
      <c r="E357" s="36"/>
      <c r="F357" s="43">
        <f>SUM(F354:F356)</f>
        <v>0</v>
      </c>
    </row>
    <row r="358" spans="1:6" ht="12.75">
      <c r="A358" s="127"/>
      <c r="B358" s="128"/>
      <c r="C358" s="129"/>
      <c r="D358" s="36"/>
      <c r="E358" s="36"/>
      <c r="F358" s="36"/>
    </row>
    <row r="359" spans="1:6" ht="12.75">
      <c r="A359" s="127"/>
      <c r="B359" s="136" t="s">
        <v>283</v>
      </c>
      <c r="C359" s="129"/>
      <c r="D359" s="36"/>
      <c r="E359" s="36"/>
      <c r="F359" s="38">
        <f>SUM(F339,F351,F357)</f>
        <v>0</v>
      </c>
    </row>
    <row r="360" spans="1:6" ht="12.75">
      <c r="A360" s="127"/>
      <c r="B360" s="136" t="s">
        <v>284</v>
      </c>
      <c r="C360" s="129"/>
      <c r="D360" s="36"/>
      <c r="E360" s="36"/>
      <c r="F360" s="38">
        <f>F359*0.25</f>
        <v>0</v>
      </c>
    </row>
    <row r="361" spans="1:6" ht="12.75">
      <c r="A361" s="127"/>
      <c r="B361" s="136" t="s">
        <v>285</v>
      </c>
      <c r="C361" s="129"/>
      <c r="D361" s="36"/>
      <c r="E361" s="36"/>
      <c r="F361" s="38">
        <f>F359+F360</f>
        <v>0</v>
      </c>
    </row>
    <row r="362" spans="1:6" ht="12.75">
      <c r="A362" s="127"/>
      <c r="B362" s="128"/>
      <c r="C362" s="129"/>
      <c r="D362" s="36"/>
      <c r="E362" s="36"/>
      <c r="F362" s="36"/>
    </row>
  </sheetData>
  <sheetProtection selectLockedCells="1" selectUnlockedCells="1"/>
  <mergeCells count="128">
    <mergeCell ref="A313:A314"/>
    <mergeCell ref="A315:A316"/>
    <mergeCell ref="A317:A318"/>
    <mergeCell ref="A319:A320"/>
    <mergeCell ref="A321:A322"/>
    <mergeCell ref="A323:A324"/>
    <mergeCell ref="A300:A301"/>
    <mergeCell ref="A302:A303"/>
    <mergeCell ref="A304:A305"/>
    <mergeCell ref="A306:A308"/>
    <mergeCell ref="A309:A310"/>
    <mergeCell ref="A311:A312"/>
    <mergeCell ref="A282:A289"/>
    <mergeCell ref="A290:A291"/>
    <mergeCell ref="A292:A293"/>
    <mergeCell ref="A294:A295"/>
    <mergeCell ref="A296:A297"/>
    <mergeCell ref="A298:A299"/>
    <mergeCell ref="A270:A271"/>
    <mergeCell ref="A272:A273"/>
    <mergeCell ref="A274:A275"/>
    <mergeCell ref="A276:A277"/>
    <mergeCell ref="A278:A279"/>
    <mergeCell ref="A280:A281"/>
    <mergeCell ref="A255:A256"/>
    <mergeCell ref="A257:A259"/>
    <mergeCell ref="A261:A263"/>
    <mergeCell ref="A264:A265"/>
    <mergeCell ref="A266:A267"/>
    <mergeCell ref="A268:A269"/>
    <mergeCell ref="A246:A247"/>
    <mergeCell ref="A251:A252"/>
    <mergeCell ref="B248:B249"/>
    <mergeCell ref="A248:A250"/>
    <mergeCell ref="A253:A254"/>
    <mergeCell ref="G218:G219"/>
    <mergeCell ref="G221:G222"/>
    <mergeCell ref="A237:A238"/>
    <mergeCell ref="B237:B238"/>
    <mergeCell ref="C237:C238"/>
    <mergeCell ref="D237:D238"/>
    <mergeCell ref="E237:E238"/>
    <mergeCell ref="F237:F238"/>
    <mergeCell ref="E218:E220"/>
    <mergeCell ref="F218:F220"/>
    <mergeCell ref="C221:C222"/>
    <mergeCell ref="D221:D222"/>
    <mergeCell ref="E221:E222"/>
    <mergeCell ref="F221:F222"/>
    <mergeCell ref="B219:B220"/>
    <mergeCell ref="B221:B222"/>
    <mergeCell ref="A218:A220"/>
    <mergeCell ref="A221:A222"/>
    <mergeCell ref="C218:C220"/>
    <mergeCell ref="D218:D220"/>
    <mergeCell ref="G144:G145"/>
    <mergeCell ref="A159:A160"/>
    <mergeCell ref="A161:A162"/>
    <mergeCell ref="A163:A164"/>
    <mergeCell ref="A152:A158"/>
    <mergeCell ref="C138:C139"/>
    <mergeCell ref="D138:D139"/>
    <mergeCell ref="E138:E139"/>
    <mergeCell ref="F138:F139"/>
    <mergeCell ref="B144:B145"/>
    <mergeCell ref="C144:C145"/>
    <mergeCell ref="D144:D145"/>
    <mergeCell ref="E144:E145"/>
    <mergeCell ref="F144:F145"/>
    <mergeCell ref="A1:B1"/>
    <mergeCell ref="B5:F5"/>
    <mergeCell ref="B6:F6"/>
    <mergeCell ref="B7:F7"/>
    <mergeCell ref="B8:F8"/>
    <mergeCell ref="B9:F9"/>
    <mergeCell ref="B10:F10"/>
    <mergeCell ref="B11:F11"/>
    <mergeCell ref="B12:F12"/>
    <mergeCell ref="B13:F13"/>
    <mergeCell ref="B17:F17"/>
    <mergeCell ref="B18:F18"/>
    <mergeCell ref="B19:F19"/>
    <mergeCell ref="B20:F20"/>
    <mergeCell ref="B23:F23"/>
    <mergeCell ref="B24:F24"/>
    <mergeCell ref="B25:F25"/>
    <mergeCell ref="B26:F26"/>
    <mergeCell ref="B27:F27"/>
    <mergeCell ref="B28:F28"/>
    <mergeCell ref="A31:A33"/>
    <mergeCell ref="A34:A36"/>
    <mergeCell ref="B55:G55"/>
    <mergeCell ref="C56:G56"/>
    <mergeCell ref="C57:G57"/>
    <mergeCell ref="C58:G58"/>
    <mergeCell ref="B59:G59"/>
    <mergeCell ref="B60:G60"/>
    <mergeCell ref="B73:G73"/>
    <mergeCell ref="B74:G74"/>
    <mergeCell ref="B75:G75"/>
    <mergeCell ref="C78:G78"/>
    <mergeCell ref="C79:G79"/>
    <mergeCell ref="C80:G80"/>
    <mergeCell ref="B81:G81"/>
    <mergeCell ref="C82:G82"/>
    <mergeCell ref="B76:D76"/>
    <mergeCell ref="B84:G84"/>
    <mergeCell ref="B85:G85"/>
    <mergeCell ref="B86:G86"/>
    <mergeCell ref="B87:G87"/>
    <mergeCell ref="B88:G88"/>
    <mergeCell ref="B90:G90"/>
    <mergeCell ref="B92:G92"/>
    <mergeCell ref="A93:A100"/>
    <mergeCell ref="A101:A102"/>
    <mergeCell ref="A103:A104"/>
    <mergeCell ref="A115:A131"/>
    <mergeCell ref="A136:A137"/>
    <mergeCell ref="B179:G179"/>
    <mergeCell ref="B180:G180"/>
    <mergeCell ref="B181:G181"/>
    <mergeCell ref="A182:A203"/>
    <mergeCell ref="A138:A139"/>
    <mergeCell ref="A144:A145"/>
    <mergeCell ref="B175:G175"/>
    <mergeCell ref="B176:G176"/>
    <mergeCell ref="B177:G177"/>
    <mergeCell ref="B178:G178"/>
  </mergeCells>
  <conditionalFormatting sqref="D284">
    <cfRule type="expression" priority="3" dxfId="0">
      <formula>OR('troškovnik NK DINAMO BABINEC'!#REF!=rkh,'troškovnik NK DINAMO BABINEC'!#REF!=kk1p,'troškovnik NK DINAMO BABINEC'!#REF!=kk2p,'troškovnik NK DINAMO BABINEC'!#REF!=kk3p,'troškovnik NK DINAMO BABINEC'!#REF!=kk1i,'troškovnik NK DINAMO BABINEC'!#REF!=kk2i,'troškovnik NK DINAMO BABINEC'!#REF!=kk3i)</formula>
    </cfRule>
    <cfRule type="expression" priority="4" dxfId="0">
      <formula>IF(OR('troškovnik NK DINAMO BABINEC'!#REF!=kk1i,'troškovnik NK DINAMO BABINEC'!#REF!=kk2i,'troškovnik NK DINAMO BABINEC'!#REF!=kk3i,'troškovnik NK DINAMO BABINEC'!#REF!=kk4i,'troškovnik NK DINAMO BABINEC'!#REF!=kk5i,'troškovnik NK DINAMO BABINEC'!#REF!=kk6i),('troškovnik NK DINAMO BABINEC'!#REF!+'troškovnik NK DINAMO BABINEC'!#REF!)&gt;2)</formula>
    </cfRule>
  </conditionalFormatting>
  <conditionalFormatting sqref="F284">
    <cfRule type="expression" priority="2" dxfId="0">
      <formula>OR('troškovnik NK DINAMO BABINEC'!#REF!=rkh,'troškovnik NK DINAMO BABINEC'!#REF!=kk1p,'troškovnik NK DINAMO BABINEC'!#REF!=kk2p,'troškovnik NK DINAMO BABINEC'!#REF!=kk3p,'troškovnik NK DINAMO BABINEC'!#REF!=kk1i,'troškovnik NK DINAMO BABINEC'!#REF!=kk2i,'troškovnik NK DINAMO BABINEC'!#REF!=kk3i)</formula>
    </cfRule>
  </conditionalFormatting>
  <conditionalFormatting sqref="D284:E284">
    <cfRule type="expression" priority="1" dxfId="0">
      <formula>OR('troškovnik NK DINAMO BABINEC'!#REF!=rkh,'troškovnik NK DINAMO BABINEC'!#REF!=kk1p,'troškovnik NK DINAMO BABINEC'!#REF!=kk2p,'troškovnik NK DINAMO BABINEC'!#REF!=kk3p,'troškovnik NK DINAMO BABINEC'!#REF!=kk1i,'troškovnik NK DINAMO BABINEC'!#REF!=kk2i,'troškovnik NK DINAMO BABINEC'!#REF!=kk3i)</formula>
    </cfRule>
  </conditionalFormatting>
  <dataValidations count="1">
    <dataValidation allowBlank="1" showInputMessage="1" showErrorMessage="1" errorTitle="PROMJENI BROJ KOLEKTORA" error="maksimalni broj pl. kolektora za ugradnju jedan iznad drugog iznosi 2" sqref="D284"/>
  </dataValidations>
  <printOptions/>
  <pageMargins left="0.7875" right="0.7875" top="1.025" bottom="1.025" header="0.7875" footer="0.7875"/>
  <pageSetup firstPageNumber="1" useFirstPageNumber="1" horizontalDpi="300" verticalDpi="300" orientation="portrait" paperSize="9" scale="72" r:id="rId1"/>
  <headerFooter alignWithMargins="0">
    <oddHeader>&amp;C&amp;A</oddHeader>
    <oddFooter>&amp;CStranica &amp;P</oddFooter>
  </headerFooter>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Win7</cp:lastModifiedBy>
  <dcterms:created xsi:type="dcterms:W3CDTF">2018-10-31T10:37:01Z</dcterms:created>
  <dcterms:modified xsi:type="dcterms:W3CDTF">2018-12-05T13:14:22Z</dcterms:modified>
  <cp:category/>
  <cp:version/>
  <cp:contentType/>
  <cp:contentStatus/>
</cp:coreProperties>
</file>