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updateLinks="always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ibednjanicbunic\Downloads\"/>
    </mc:Choice>
  </mc:AlternateContent>
  <xr:revisionPtr revIDLastSave="0" documentId="13_ncr:1_{6289F7D7-B7A6-44D3-9CB2-D216271CEF6F}" xr6:coauthVersionLast="47" xr6:coauthVersionMax="47" xr10:uidLastSave="{00000000-0000-0000-0000-000000000000}"/>
  <workbookProtection workbookAlgorithmName="SHA-512" workbookHashValue="jBpi3HDSLr8jg5X12qaGvv6cO7aI2rcmtMETtv+3cPVrpLd34u8nyb15/dcQOregBgSHFJUCW+LuBuINx3K3Dg==" workbookSaltValue="6ZsN+jxHt5g0Yh8MXtkUGA==" workbookSpinCount="100000" lockStructure="1"/>
  <bookViews>
    <workbookView xWindow="-108" yWindow="-108" windowWidth="23256" windowHeight="12456" tabRatio="902" xr2:uid="{005E9DDC-338E-49B4-B73F-D21A5117AF86}"/>
  </bookViews>
  <sheets>
    <sheet name="Obrazac" sheetId="4" r:id="rId1"/>
    <sheet name="List5" sheetId="41" state="hidden" r:id="rId2"/>
  </sheets>
  <externalReferences>
    <externalReference r:id="rId3"/>
  </externalReferences>
  <definedNames>
    <definedName name="_Toc87694906" localSheetId="1">List5!#REF!</definedName>
    <definedName name="_xlnm.Print_Area" localSheetId="0">Obrazac!$A$1:$B$73</definedName>
    <definedName name="ŽUPANIJA">[1]Nevidljivo!$H$5:$H$25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8" i="4" l="1"/>
  <c r="B72" i="4"/>
  <c r="B71" i="4"/>
  <c r="B69" i="4"/>
  <c r="B66" i="4"/>
  <c r="B65" i="4"/>
  <c r="B63" i="4"/>
  <c r="B62" i="4"/>
  <c r="B59" i="4"/>
  <c r="B60" i="4" s="1"/>
  <c r="B50" i="41"/>
  <c r="C55" i="4"/>
  <c r="C54" i="4"/>
  <c r="C56" i="4"/>
  <c r="C52" i="4"/>
  <c r="C45" i="4"/>
  <c r="C37" i="4"/>
  <c r="C36" i="4"/>
  <c r="C44" i="4"/>
  <c r="C41" i="4"/>
  <c r="C42" i="4"/>
  <c r="C46" i="4"/>
  <c r="C39" i="4"/>
  <c r="C38" i="4"/>
  <c r="C33" i="4"/>
  <c r="C51" i="4"/>
  <c r="C29" i="4"/>
  <c r="B73" i="4" l="1"/>
  <c r="C26" i="4"/>
  <c r="C65" i="4" l="1"/>
  <c r="C62" i="4"/>
  <c r="C50" i="4"/>
  <c r="C30" i="4"/>
  <c r="C49" i="4"/>
  <c r="C48" i="4"/>
  <c r="C31" i="4"/>
  <c r="C73" i="4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<sst xmlns="http://schemas.openxmlformats.org/spreadsheetml/2006/main" count="177" uniqueCount="122">
  <si>
    <t>Ulica</t>
  </si>
  <si>
    <t>Kućni broj</t>
  </si>
  <si>
    <t>Mjesto</t>
  </si>
  <si>
    <t>Ime</t>
  </si>
  <si>
    <t>Prezime</t>
  </si>
  <si>
    <t>OIB</t>
  </si>
  <si>
    <t>Telefon</t>
  </si>
  <si>
    <t>Banka</t>
  </si>
  <si>
    <t>NE</t>
  </si>
  <si>
    <t>DA</t>
  </si>
  <si>
    <t>PRIJAVITELJ</t>
  </si>
  <si>
    <t>IBAN</t>
  </si>
  <si>
    <t>OBITELJSKA KUĆA</t>
  </si>
  <si>
    <t>Poštanski broj</t>
  </si>
  <si>
    <t>e-pošta</t>
  </si>
  <si>
    <t>Katastarska općina</t>
  </si>
  <si>
    <t>Katastarska čestica</t>
  </si>
  <si>
    <t>Broj stambenih jedinica</t>
  </si>
  <si>
    <t>Lokacija</t>
  </si>
  <si>
    <t>Tehnički podaci</t>
  </si>
  <si>
    <t>Referentna klima</t>
  </si>
  <si>
    <t>Trenutni energetski razred</t>
  </si>
  <si>
    <t>Kontrolna pitanja</t>
  </si>
  <si>
    <t>MJERE</t>
  </si>
  <si>
    <t>Kontakt</t>
  </si>
  <si>
    <t>Osnovni podaci</t>
  </si>
  <si>
    <t>Addiko bank d.d.</t>
  </si>
  <si>
    <t>Agram banka d.d.</t>
  </si>
  <si>
    <t>Banka Kovanica d.d.</t>
  </si>
  <si>
    <t>Croatia banka d.d.</t>
  </si>
  <si>
    <t>Erste &amp; Steiermärkische Bank d.d.</t>
  </si>
  <si>
    <t>Hrvatska narodna Banka</t>
  </si>
  <si>
    <t>Hrvatska poštanska banka d.d.</t>
  </si>
  <si>
    <t>Imex banka d.d.</t>
  </si>
  <si>
    <t>Istarska kreditna banka Umag d.d.</t>
  </si>
  <si>
    <t>J&amp;T banka d.d.</t>
  </si>
  <si>
    <t>Karlovačka banka d.d.</t>
  </si>
  <si>
    <t>KentBank d.d.</t>
  </si>
  <si>
    <t>Nova Hrvatska banka d.d.</t>
  </si>
  <si>
    <t>OTP banka d.d.</t>
  </si>
  <si>
    <t>Partner banka d.d.</t>
  </si>
  <si>
    <t>Podravska banka d.d.</t>
  </si>
  <si>
    <t>Privredna banka Zagreb d.d.</t>
  </si>
  <si>
    <t>Raiffeisenbank Austria d.d.</t>
  </si>
  <si>
    <t>Samoborska banka d.d.</t>
  </si>
  <si>
    <t>Slatinska banka d.d.</t>
  </si>
  <si>
    <t>Zagrebačka banka d.d.</t>
  </si>
  <si>
    <t>Cestica</t>
  </si>
  <si>
    <t>Kontinentalna</t>
  </si>
  <si>
    <t>Primorska</t>
  </si>
  <si>
    <t>A+</t>
  </si>
  <si>
    <t>A</t>
  </si>
  <si>
    <t>B</t>
  </si>
  <si>
    <t>C</t>
  </si>
  <si>
    <t>D</t>
  </si>
  <si>
    <t>E</t>
  </si>
  <si>
    <t>F</t>
  </si>
  <si>
    <t>G</t>
  </si>
  <si>
    <t>Potrebno je unijeti vrijednost</t>
  </si>
  <si>
    <t>Kontinent</t>
  </si>
  <si>
    <t>Primorje</t>
  </si>
  <si>
    <t>Nazivna snaga (kW)</t>
  </si>
  <si>
    <t>Toplinska snaga (kW)</t>
  </si>
  <si>
    <t>Rashladna snaga (kW)</t>
  </si>
  <si>
    <t>Obiteljska kuća ne udovoljava uvjetima iz Javnog Poziva</t>
  </si>
  <si>
    <t xml:space="preserve">Fotonaponska elektrana se spaja 
na javnu elektroenergetsku mrežu </t>
  </si>
  <si>
    <t>Ukupna snaga svih
fotonaponskih modula (kW)</t>
  </si>
  <si>
    <t>NAPOMENA:
Polja označena zelenom bojom je obvezno ispuniti.</t>
  </si>
  <si>
    <t>Fotonaponska elektrana
se postavlja na pomoćnu građevinu</t>
  </si>
  <si>
    <t>Godina izgradnje obiteljske kuće</t>
  </si>
  <si>
    <t>Obratite pozornost da je potrebno priložiti dodatne dokumente (tekst Javnog poziva)</t>
  </si>
  <si>
    <t>U slučaju da je snaga jednaka/viša od 30 kW potreban je glavni projekt</t>
  </si>
  <si>
    <t>Je li više od 50% bruto
podne površine obiteljske kuće
namijenjeno za stanovanje?</t>
  </si>
  <si>
    <t>Ukupno (€)</t>
  </si>
  <si>
    <r>
      <t xml:space="preserve">INFORMATIVNI IZRAČUN
</t>
    </r>
    <r>
      <rPr>
        <sz val="12"/>
        <color theme="1"/>
        <rFont val="Times New Roman"/>
        <family val="1"/>
      </rPr>
      <t>Iznosi su informativni i nastaju kao rezultat popunjavanja prijavnog obrasca.</t>
    </r>
  </si>
  <si>
    <r>
      <t xml:space="preserve">PRIJAVNI OBRAZAC (Obrazac 1) 
</t>
    </r>
    <r>
      <rPr>
        <sz val="14"/>
        <rFont val="Times New Roman"/>
        <family val="1"/>
      </rPr>
      <t>ZA I. JAVNI POZIV ZA DOSTAVU PRIJAVA ZA SUFINANCIRANJE UGRADNJE SUSTAVA ZA KORIŠTENJE OBNOVLJIVIH IZVORA ENERGIJE U OBITELJSKIM KUĆAMA NA PODRUČJU OPĆINE CESTICA</t>
    </r>
  </si>
  <si>
    <t>Babinec</t>
  </si>
  <si>
    <t>Brezje Dravsko </t>
  </si>
  <si>
    <t>Dubrava Križovljanska</t>
  </si>
  <si>
    <t>Falinić Breg</t>
  </si>
  <si>
    <t>Gornje Vratno </t>
  </si>
  <si>
    <t>Jarki</t>
  </si>
  <si>
    <t>Kolarovec </t>
  </si>
  <si>
    <t>Križanče </t>
  </si>
  <si>
    <t>Križovljan Radovečki</t>
  </si>
  <si>
    <t>Mali Lovrečan</t>
  </si>
  <si>
    <t>Malo Gradišće</t>
  </si>
  <si>
    <t>Natkrižovljan </t>
  </si>
  <si>
    <t>Otok Virje</t>
  </si>
  <si>
    <t>Radovec </t>
  </si>
  <si>
    <t>Radovec Polje </t>
  </si>
  <si>
    <t>Selci Križovljanski </t>
  </si>
  <si>
    <t>Veliki Lovrečan </t>
  </si>
  <si>
    <t>Virje Križovljansko </t>
  </si>
  <si>
    <t>Vratno Otok </t>
  </si>
  <si>
    <t>Naselje</t>
  </si>
  <si>
    <t>331015 Babinec</t>
  </si>
  <si>
    <t>331376 Vratno</t>
  </si>
  <si>
    <t>331287 Radovec</t>
  </si>
  <si>
    <t>331171 Dubrava Križovljanska</t>
  </si>
  <si>
    <t>331228 Natkrižovljan</t>
  </si>
  <si>
    <t>Iznos investicije (€)</t>
  </si>
  <si>
    <t>A1.2. Sustav sa sunčanim toplinskim kolektorima</t>
  </si>
  <si>
    <t xml:space="preserve">A1.1. Dizalica topline </t>
  </si>
  <si>
    <t xml:space="preserve">A1.3. Kotao na drvnu sječku/pelete ili pirolitički kotao na drva </t>
  </si>
  <si>
    <t xml:space="preserve">A2.1. Fotonaponska elektrana (FNE) za proizvodnju električne energije za vlastitu potrošnju </t>
  </si>
  <si>
    <t>A2.2. Punionica za električno vozilo</t>
  </si>
  <si>
    <t>Dodijeljeni iznos (€)</t>
  </si>
  <si>
    <t>A1.1.</t>
  </si>
  <si>
    <t>A1.2.</t>
  </si>
  <si>
    <t>A1.3.</t>
  </si>
  <si>
    <t>A2.1.</t>
  </si>
  <si>
    <t>A2.2.</t>
  </si>
  <si>
    <t>Građevinska bruto površina</t>
  </si>
  <si>
    <t>Jeste li za istu mjeru koristili sredstva iz drugih izvora (npr. FZOEU ili Varaždinske županije)?</t>
  </si>
  <si>
    <t>Ako ste na prethodno pitanje odgovorili sa DA, ovdje upišite ukupni iznos subvencije:</t>
  </si>
  <si>
    <t>Iznos subvencije iz drugih javnih izvora:</t>
  </si>
  <si>
    <t>Opravdani trosak</t>
  </si>
  <si>
    <t>sa javnim izv.</t>
  </si>
  <si>
    <t>bez javnih</t>
  </si>
  <si>
    <t>Vlastito učešće (€)</t>
  </si>
  <si>
    <t>Najviši iznos odobrenih sredstava prema Javnom Pozivu iznosi 1.200,00 ili 1.800,00 €.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</si>
</sst>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1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1"/>
      <color rgb="FF000000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EEECE1"/>
      </left>
      <right style="thin">
        <color rgb="FFEEECE1"/>
      </right>
      <top style="thin">
        <color rgb="FFEEECE1"/>
      </top>
      <bottom style="thin">
        <color rgb="FFEEECE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1">
    <xf numFmtId="0" fontId="0" fillId="0" borderId="0" xfId="0"/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vertical="center"/>
    </xf>
    <xf numFmtId="49" fontId="1" fillId="2" borderId="0" xfId="0" applyNumberFormat="1" applyFont="1" applyFill="1" applyAlignment="1">
      <alignment horizontal="left" vertical="top" wrapText="1"/>
    </xf>
    <xf numFmtId="0" fontId="5" fillId="2" borderId="0" xfId="0" applyFont="1" applyFill="1" applyAlignment="1">
      <alignment horizontal="left"/>
    </xf>
    <xf numFmtId="0" fontId="8" fillId="2" borderId="11" xfId="0" applyFont="1" applyFill="1" applyBorder="1" applyAlignment="1">
      <alignment horizontal="right" vertical="center"/>
    </xf>
    <xf numFmtId="49" fontId="5" fillId="0" borderId="12" xfId="0" applyNumberFormat="1" applyFont="1" applyBorder="1" applyAlignment="1" applyProtection="1">
      <alignment vertical="center" wrapText="1"/>
      <protection locked="0"/>
    </xf>
    <xf numFmtId="0" fontId="8" fillId="2" borderId="13" xfId="0" applyFont="1" applyFill="1" applyBorder="1" applyAlignment="1">
      <alignment horizontal="right" vertical="center"/>
    </xf>
    <xf numFmtId="49" fontId="5" fillId="0" borderId="14" xfId="0" applyNumberFormat="1" applyFont="1" applyBorder="1" applyAlignment="1" applyProtection="1">
      <alignment vertical="center" wrapText="1"/>
      <protection locked="0"/>
    </xf>
    <xf numFmtId="0" fontId="8" fillId="2" borderId="15" xfId="0" applyFont="1" applyFill="1" applyBorder="1" applyAlignment="1">
      <alignment horizontal="right" vertical="center"/>
    </xf>
    <xf numFmtId="49" fontId="5" fillId="0" borderId="14" xfId="0" applyNumberFormat="1" applyFont="1" applyBorder="1" applyAlignment="1" applyProtection="1">
      <alignment horizontal="left" vertical="center"/>
      <protection locked="0"/>
    </xf>
    <xf numFmtId="49" fontId="5" fillId="0" borderId="14" xfId="0" applyNumberFormat="1" applyFont="1" applyBorder="1" applyAlignment="1" applyProtection="1">
      <alignment horizontal="left" vertical="center" wrapText="1"/>
      <protection locked="0"/>
    </xf>
    <xf numFmtId="49" fontId="5" fillId="2" borderId="12" xfId="0" applyNumberFormat="1" applyFont="1" applyFill="1" applyBorder="1" applyAlignment="1" applyProtection="1">
      <alignment vertical="center" wrapText="1"/>
      <protection locked="0"/>
    </xf>
    <xf numFmtId="49" fontId="5" fillId="2" borderId="14" xfId="0" applyNumberFormat="1" applyFont="1" applyFill="1" applyBorder="1" applyAlignment="1" applyProtection="1">
      <alignment vertical="center" wrapText="1"/>
      <protection locked="0"/>
    </xf>
    <xf numFmtId="0" fontId="8" fillId="2" borderId="17" xfId="0" applyFont="1" applyFill="1" applyBorder="1" applyAlignment="1">
      <alignment horizontal="right" vertical="center"/>
    </xf>
    <xf numFmtId="49" fontId="5" fillId="2" borderId="18" xfId="0" applyNumberFormat="1" applyFont="1" applyFill="1" applyBorder="1" applyAlignment="1" applyProtection="1">
      <alignment horizontal="left" vertical="center"/>
      <protection locked="0"/>
    </xf>
    <xf numFmtId="0" fontId="8" fillId="2" borderId="16" xfId="0" applyFont="1" applyFill="1" applyBorder="1" applyAlignment="1">
      <alignment horizontal="right" vertical="center"/>
    </xf>
    <xf numFmtId="49" fontId="5" fillId="2" borderId="19" xfId="0" applyNumberFormat="1" applyFont="1" applyFill="1" applyBorder="1" applyAlignment="1" applyProtection="1">
      <alignment horizontal="left" vertical="center"/>
      <protection locked="0"/>
    </xf>
    <xf numFmtId="0" fontId="8" fillId="2" borderId="20" xfId="0" applyFont="1" applyFill="1" applyBorder="1" applyAlignment="1">
      <alignment horizontal="right" vertical="center"/>
    </xf>
    <xf numFmtId="49" fontId="5" fillId="2" borderId="12" xfId="0" applyNumberFormat="1" applyFont="1" applyFill="1" applyBorder="1" applyAlignment="1" applyProtection="1">
      <alignment horizontal="left" vertical="center"/>
      <protection locked="0"/>
    </xf>
    <xf numFmtId="49" fontId="5" fillId="2" borderId="14" xfId="0" applyNumberFormat="1" applyFont="1" applyFill="1" applyBorder="1" applyAlignment="1" applyProtection="1">
      <alignment horizontal="left" vertical="center"/>
      <protection locked="0"/>
    </xf>
    <xf numFmtId="0" fontId="8" fillId="2" borderId="21" xfId="0" applyFont="1" applyFill="1" applyBorder="1" applyAlignment="1">
      <alignment horizontal="right" vertical="center"/>
    </xf>
    <xf numFmtId="0" fontId="8" fillId="2" borderId="22" xfId="0" applyFont="1" applyFill="1" applyBorder="1" applyAlignment="1">
      <alignment horizontal="right" vertical="center"/>
    </xf>
    <xf numFmtId="0" fontId="9" fillId="2" borderId="0" xfId="0" applyFont="1" applyFill="1" applyAlignment="1">
      <alignment horizontal="left" vertical="center"/>
    </xf>
    <xf numFmtId="1" fontId="5" fillId="2" borderId="23" xfId="0" applyNumberFormat="1" applyFont="1" applyFill="1" applyBorder="1" applyAlignment="1" applyProtection="1">
      <alignment horizontal="left" vertical="center"/>
      <protection locked="0"/>
    </xf>
    <xf numFmtId="2" fontId="5" fillId="2" borderId="14" xfId="0" applyNumberFormat="1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>
      <alignment horizontal="left"/>
    </xf>
    <xf numFmtId="1" fontId="5" fillId="2" borderId="14" xfId="0" applyNumberFormat="1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Alignment="1">
      <alignment horizontal="left"/>
    </xf>
    <xf numFmtId="0" fontId="5" fillId="2" borderId="1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right" vertical="center" wrapText="1"/>
    </xf>
    <xf numFmtId="0" fontId="9" fillId="3" borderId="2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4" fontId="5" fillId="2" borderId="14" xfId="0" applyNumberFormat="1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22" xfId="0" applyFont="1" applyBorder="1" applyAlignment="1">
      <alignment horizontal="right" vertical="center"/>
    </xf>
    <xf numFmtId="0" fontId="5" fillId="0" borderId="24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 wrapText="1"/>
    </xf>
    <xf numFmtId="4" fontId="5" fillId="2" borderId="0" xfId="0" applyNumberFormat="1" applyFont="1" applyFill="1" applyAlignment="1">
      <alignment horizontal="left"/>
    </xf>
    <xf numFmtId="4" fontId="5" fillId="2" borderId="1" xfId="0" applyNumberFormat="1" applyFont="1" applyFill="1" applyBorder="1" applyAlignment="1">
      <alignment horizontal="left"/>
    </xf>
    <xf numFmtId="4" fontId="5" fillId="2" borderId="23" xfId="0" applyNumberFormat="1" applyFont="1" applyFill="1" applyBorder="1" applyAlignment="1" applyProtection="1">
      <alignment horizontal="left" vertical="center"/>
      <protection hidden="1"/>
    </xf>
    <xf numFmtId="4" fontId="5" fillId="2" borderId="14" xfId="0" applyNumberFormat="1" applyFont="1" applyFill="1" applyBorder="1" applyAlignment="1" applyProtection="1">
      <alignment horizontal="left" vertical="center"/>
      <protection hidden="1"/>
    </xf>
    <xf numFmtId="4" fontId="6" fillId="2" borderId="12" xfId="0" applyNumberFormat="1" applyFont="1" applyFill="1" applyBorder="1" applyAlignment="1" applyProtection="1">
      <alignment horizontal="left" vertical="center"/>
      <protection hidden="1"/>
    </xf>
    <xf numFmtId="4" fontId="5" fillId="2" borderId="19" xfId="0" applyNumberFormat="1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Alignment="1">
      <alignment horizontal="left" vertical="center" wrapText="1"/>
    </xf>
    <xf numFmtId="0" fontId="8" fillId="2" borderId="24" xfId="0" applyFont="1" applyFill="1" applyBorder="1" applyAlignment="1">
      <alignment horizontal="right" vertical="center" wrapText="1"/>
    </xf>
    <xf numFmtId="0" fontId="14" fillId="0" borderId="4" xfId="0" applyFont="1" applyBorder="1" applyAlignment="1">
      <alignment vertical="center" wrapText="1"/>
    </xf>
    <xf numFmtId="0" fontId="5" fillId="0" borderId="0" xfId="0" applyFont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164" fontId="5" fillId="0" borderId="0" xfId="0" applyNumberFormat="1" applyFont="1"/>
    <xf numFmtId="0" fontId="8" fillId="2" borderId="22" xfId="0" applyFont="1" applyFill="1" applyBorder="1" applyAlignment="1">
      <alignment horizontal="right" vertical="center" wrapText="1"/>
    </xf>
    <xf numFmtId="164" fontId="5" fillId="2" borderId="25" xfId="0" applyNumberFormat="1" applyFont="1" applyFill="1" applyBorder="1" applyAlignment="1" applyProtection="1">
      <alignment horizontal="left" vertical="center"/>
      <protection locked="0"/>
    </xf>
    <xf numFmtId="0" fontId="5" fillId="2" borderId="22" xfId="0" applyFont="1" applyFill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9" fillId="3" borderId="1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5" fillId="2" borderId="22" xfId="0" applyFont="1" applyFill="1" applyBorder="1" applyAlignment="1">
      <alignment horizontal="right" vertical="center" wrapText="1"/>
    </xf>
    <xf numFmtId="164" fontId="5" fillId="2" borderId="19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49" fontId="5" fillId="2" borderId="19" xfId="0" applyNumberFormat="1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6" fillId="2" borderId="11" xfId="0" applyFont="1" applyFill="1" applyBorder="1" applyAlignment="1">
      <alignment horizontal="right" vertical="center" wrapText="1"/>
    </xf>
    <xf numFmtId="0" fontId="5" fillId="2" borderId="14" xfId="0" applyFont="1" applyFill="1" applyBorder="1" applyAlignment="1">
      <alignment horizontal="left" vertical="center"/>
    </xf>
    <xf numFmtId="0" fontId="8" fillId="3" borderId="15" xfId="0" applyFont="1" applyFill="1" applyBorder="1" applyAlignment="1">
      <alignment horizontal="left" vertical="center" wrapText="1"/>
    </xf>
    <xf numFmtId="0" fontId="8" fillId="3" borderId="28" xfId="0" applyFont="1" applyFill="1" applyBorder="1" applyAlignment="1">
      <alignment horizontal="left" vertical="center" wrapText="1"/>
    </xf>
    <xf numFmtId="0" fontId="11" fillId="2" borderId="29" xfId="0" applyFont="1" applyFill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9" fillId="3" borderId="33" xfId="0" applyFont="1" applyFill="1" applyBorder="1" applyAlignment="1">
      <alignment horizontal="left" vertical="center" wrapText="1"/>
    </xf>
    <xf numFmtId="0" fontId="9" fillId="3" borderId="34" xfId="0" applyFont="1" applyFill="1" applyBorder="1" applyAlignment="1">
      <alignment horizontal="left" vertical="center" wrapText="1"/>
    </xf>
    <xf numFmtId="0" fontId="9" fillId="3" borderId="35" xfId="0" applyFont="1" applyFill="1" applyBorder="1" applyAlignment="1">
      <alignment horizontal="left" vertical="center" wrapText="1"/>
    </xf>
  </cellXfs>
  <cellStyles count="2">
    <cellStyle name="Normal" xfId="0" builtinId="0"/>
    <cellStyle name="Normalno 2" xfId="1" xr:uid="{095FE6DF-0A4E-4BA1-A6A1-5055918FEDCE}"/>
  </cellStyles>
  <dxfs count="17">
    <dxf>
      <font>
        <color theme="0"/>
      </font>
      <fill>
        <patternFill>
          <bgColor rgb="FFCC3300"/>
        </patternFill>
      </fill>
    </dxf>
    <dxf>
      <font>
        <color theme="0"/>
      </font>
      <fill>
        <patternFill>
          <bgColor rgb="FFCC3300"/>
        </patternFill>
      </fill>
    </dxf>
    <dxf>
      <font>
        <color theme="0"/>
      </font>
      <fill>
        <patternFill>
          <bgColor rgb="FFCC3300"/>
        </patternFill>
      </fill>
    </dxf>
    <dxf>
      <font>
        <color theme="0"/>
      </font>
      <fill>
        <patternFill>
          <bgColor rgb="FFCC3300"/>
        </patternFill>
      </fill>
    </dxf>
    <dxf>
      <font>
        <color theme="0"/>
      </font>
      <fill>
        <patternFill>
          <bgColor rgb="FFCC3300"/>
        </patternFill>
      </fill>
    </dxf>
    <dxf>
      <font>
        <color theme="0"/>
      </font>
      <fill>
        <patternFill>
          <bgColor rgb="FFCC33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numFmt numFmtId="0" formatCode="General"/>
      <fill>
        <patternFill>
          <bgColor rgb="FFC00000"/>
        </patternFill>
      </fill>
    </dxf>
    <dxf>
      <font>
        <color theme="0"/>
      </font>
      <fill>
        <patternFill>
          <bgColor rgb="FFCC3300"/>
        </patternFill>
      </fill>
    </dxf>
    <dxf>
      <font>
        <color theme="0"/>
      </font>
      <fill>
        <patternFill>
          <bgColor rgb="FFCC3300"/>
        </patternFill>
      </fill>
    </dxf>
    <dxf>
      <font>
        <color theme="0"/>
      </font>
      <fill>
        <patternFill>
          <bgColor rgb="FFCC3300"/>
        </patternFill>
      </fill>
    </dxf>
    <dxf>
      <font>
        <color theme="0"/>
      </font>
      <fill>
        <patternFill>
          <bgColor rgb="FFCC3300"/>
        </patternFill>
      </fill>
    </dxf>
    <dxf>
      <font>
        <color theme="0"/>
      </font>
      <fill>
        <patternFill>
          <bgColor rgb="FFCC33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ozegovic/Desktop/prijavni_obrazac_punionice_2019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javni obrazac"/>
      <sheetName val="Nevidljivo"/>
      <sheetName val="Statistika"/>
      <sheetName val="Isplata"/>
      <sheetName val="Odluka i Ugovor"/>
    </sheetNames>
    <sheetDataSet>
      <sheetData sheetId="0" refreshError="1"/>
      <sheetData sheetId="1">
        <row r="5">
          <cell r="H5" t="str">
            <v>I. ZAGREBAČKA</v>
          </cell>
        </row>
        <row r="6">
          <cell r="H6" t="str">
            <v>II. KRAPINSKO-ZAGORSKA</v>
          </cell>
        </row>
        <row r="7">
          <cell r="H7" t="str">
            <v>III. SISAČKO-MOSLAVAČKA</v>
          </cell>
        </row>
        <row r="8">
          <cell r="H8" t="str">
            <v>IV. KARLOVAČKA</v>
          </cell>
        </row>
        <row r="9">
          <cell r="H9" t="str">
            <v>V. VARAŽDINSKA</v>
          </cell>
        </row>
        <row r="10">
          <cell r="H10" t="str">
            <v>VI. KOPRIVNIČKO-KRIŽEVAČKA</v>
          </cell>
        </row>
        <row r="11">
          <cell r="H11" t="str">
            <v>VII. BJELOVARSKO-BILOGORSKA</v>
          </cell>
        </row>
        <row r="12">
          <cell r="H12" t="str">
            <v>VIII. PRIMORSKO-GORANSKA</v>
          </cell>
        </row>
        <row r="13">
          <cell r="H13" t="str">
            <v>IX. LIČKO-SENJSKA</v>
          </cell>
        </row>
        <row r="14">
          <cell r="H14" t="str">
            <v>X. VIROVITIČKO-PODRAVSKA</v>
          </cell>
        </row>
        <row r="15">
          <cell r="H15" t="str">
            <v>XI. POŽEŠKO-SLAVONSKA</v>
          </cell>
        </row>
        <row r="16">
          <cell r="H16" t="str">
            <v>XII. BRODSKO-POSAVSKA</v>
          </cell>
        </row>
        <row r="17">
          <cell r="H17" t="str">
            <v>XIII. ZADARSKA</v>
          </cell>
        </row>
        <row r="18">
          <cell r="H18" t="str">
            <v>XIV. OSJEČKO-BARANJSKA</v>
          </cell>
        </row>
        <row r="19">
          <cell r="H19" t="str">
            <v>XV. ŠIBENSKO-KNINSKA</v>
          </cell>
        </row>
        <row r="20">
          <cell r="H20" t="str">
            <v>XVI. VUKOVARSKO-SRIJEMSKA</v>
          </cell>
        </row>
        <row r="21">
          <cell r="H21" t="str">
            <v>XVII. SPLITSKO-DALMATINSKA</v>
          </cell>
        </row>
        <row r="22">
          <cell r="H22" t="str">
            <v>XVIII. ISTARSKA</v>
          </cell>
        </row>
        <row r="23">
          <cell r="H23" t="str">
            <v>XIX. DUBROVAČKO-NERETVANSKA</v>
          </cell>
        </row>
        <row r="24">
          <cell r="H24" t="str">
            <v>XX. MEĐIMURSKA</v>
          </cell>
        </row>
        <row r="25">
          <cell r="H25" t="str">
            <v>XXI. GRAD ZAGREB</v>
          </cell>
        </row>
      </sheetData>
      <sheetData sheetId="2" refreshError="1"/>
      <sheetData sheetId="3" refreshError="1"/>
      <sheetData sheetId="4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8EFAA-65E3-48FF-8BFD-90FE727F32A5}">
  <sheetPr codeName="Sheet1"/>
  <dimension ref="A1:E74"/>
  <sheetViews>
    <sheetView tabSelected="1" topLeftCell="A64" zoomScale="85" zoomScaleNormal="85" zoomScaleSheetLayoutView="80" workbookViewId="0">
      <selection activeCell="B35" sqref="B35:B39"/>
    </sheetView>
  </sheetViews>
  <sheetFormatPr defaultColWidth="9.109375" defaultRowHeight="14.4" x14ac:dyDescent="0.3"/>
  <cols>
    <col min="1" max="1" width="35.5546875" style="2" bestFit="1" customWidth="1"/>
    <col min="2" max="2" width="89.6640625" style="1" customWidth="1"/>
    <col min="3" max="3" width="79.44140625" style="1" customWidth="1"/>
    <col min="4" max="4" width="114.44140625" style="1" hidden="1" customWidth="1"/>
    <col min="5" max="5" width="8.33203125" style="1" customWidth="1"/>
    <col min="6" max="16384" width="9.109375" style="1"/>
  </cols>
  <sheetData>
    <row r="1" spans="1:5" ht="87" customHeight="1" x14ac:dyDescent="0.3">
      <c r="A1" s="73" t="e" vm="1">
        <v>#VALUE!</v>
      </c>
      <c r="B1" s="74"/>
      <c r="C1" s="3"/>
    </row>
    <row r="2" spans="1:5" ht="59.4" customHeight="1" thickBot="1" x14ac:dyDescent="0.35">
      <c r="A2" s="77" t="s">
        <v>75</v>
      </c>
      <c r="B2" s="78"/>
      <c r="C2" s="4"/>
      <c r="D2" s="4"/>
      <c r="E2" s="4"/>
    </row>
    <row r="3" spans="1:5" ht="24.9" customHeight="1" thickBot="1" x14ac:dyDescent="0.35">
      <c r="A3" s="79" t="s">
        <v>10</v>
      </c>
      <c r="B3" s="80"/>
      <c r="C3" s="4"/>
      <c r="D3" s="4"/>
      <c r="E3" s="4"/>
    </row>
    <row r="4" spans="1:5" ht="21" customHeight="1" thickBot="1" x14ac:dyDescent="0.35">
      <c r="A4" s="75" t="s">
        <v>25</v>
      </c>
      <c r="B4" s="76"/>
      <c r="C4" s="4"/>
      <c r="D4" s="4"/>
      <c r="E4" s="4"/>
    </row>
    <row r="5" spans="1:5" ht="24.9" customHeight="1" x14ac:dyDescent="0.3">
      <c r="A5" s="5" t="s">
        <v>3</v>
      </c>
      <c r="B5" s="6"/>
      <c r="C5" s="4"/>
      <c r="D5" s="4"/>
      <c r="E5" s="4"/>
    </row>
    <row r="6" spans="1:5" ht="24.9" customHeight="1" x14ac:dyDescent="0.3">
      <c r="A6" s="7" t="s">
        <v>4</v>
      </c>
      <c r="B6" s="8"/>
      <c r="C6" s="4"/>
      <c r="D6" s="4"/>
      <c r="E6" s="4"/>
    </row>
    <row r="7" spans="1:5" ht="24.9" customHeight="1" x14ac:dyDescent="0.3">
      <c r="A7" s="9" t="s">
        <v>5</v>
      </c>
      <c r="B7" s="10"/>
      <c r="C7" s="4"/>
      <c r="D7" s="4"/>
      <c r="E7" s="4"/>
    </row>
    <row r="8" spans="1:5" ht="24.9" customHeight="1" x14ac:dyDescent="0.3">
      <c r="A8" s="9" t="s">
        <v>7</v>
      </c>
      <c r="B8" s="11"/>
      <c r="C8" s="4"/>
      <c r="D8" s="4"/>
      <c r="E8" s="4"/>
    </row>
    <row r="9" spans="1:5" ht="24.9" customHeight="1" thickBot="1" x14ac:dyDescent="0.35">
      <c r="A9" s="9" t="s">
        <v>11</v>
      </c>
      <c r="B9" s="10"/>
      <c r="C9" s="4"/>
      <c r="D9" s="4"/>
      <c r="E9" s="4"/>
    </row>
    <row r="10" spans="1:5" ht="24.9" customHeight="1" thickBot="1" x14ac:dyDescent="0.35">
      <c r="A10" s="75" t="s">
        <v>24</v>
      </c>
      <c r="B10" s="76"/>
      <c r="C10" s="4"/>
      <c r="D10" s="4"/>
      <c r="E10" s="4"/>
    </row>
    <row r="11" spans="1:5" ht="24.9" customHeight="1" x14ac:dyDescent="0.3">
      <c r="A11" s="5" t="s">
        <v>3</v>
      </c>
      <c r="B11" s="12"/>
      <c r="C11" s="4"/>
      <c r="D11" s="4"/>
      <c r="E11" s="4"/>
    </row>
    <row r="12" spans="1:5" ht="24.9" customHeight="1" x14ac:dyDescent="0.3">
      <c r="A12" s="7" t="s">
        <v>4</v>
      </c>
      <c r="B12" s="13"/>
      <c r="C12" s="4"/>
      <c r="D12" s="4"/>
      <c r="E12" s="4"/>
    </row>
    <row r="13" spans="1:5" ht="24.9" customHeight="1" x14ac:dyDescent="0.3">
      <c r="A13" s="14" t="s">
        <v>6</v>
      </c>
      <c r="B13" s="15"/>
      <c r="C13" s="4"/>
      <c r="D13" s="4"/>
      <c r="E13" s="4"/>
    </row>
    <row r="14" spans="1:5" ht="24.9" customHeight="1" thickBot="1" x14ac:dyDescent="0.35">
      <c r="A14" s="16" t="s">
        <v>14</v>
      </c>
      <c r="B14" s="17"/>
      <c r="C14" s="4"/>
      <c r="D14" s="4"/>
      <c r="E14" s="4"/>
    </row>
    <row r="15" spans="1:5" ht="24.9" customHeight="1" thickBot="1" x14ac:dyDescent="0.35">
      <c r="A15" s="81" t="s">
        <v>12</v>
      </c>
      <c r="B15" s="82"/>
      <c r="C15" s="4"/>
      <c r="D15" s="4"/>
      <c r="E15" s="4"/>
    </row>
    <row r="16" spans="1:5" ht="24.9" customHeight="1" thickBot="1" x14ac:dyDescent="0.35">
      <c r="A16" s="75" t="s">
        <v>18</v>
      </c>
      <c r="B16" s="76"/>
      <c r="C16" s="4"/>
      <c r="D16" s="4"/>
      <c r="E16" s="4"/>
    </row>
    <row r="17" spans="1:5" ht="24.9" customHeight="1" x14ac:dyDescent="0.3">
      <c r="A17" s="18" t="s">
        <v>0</v>
      </c>
      <c r="B17" s="19"/>
      <c r="C17" s="4"/>
      <c r="D17" s="4"/>
      <c r="E17" s="4"/>
    </row>
    <row r="18" spans="1:5" ht="24.9" customHeight="1" x14ac:dyDescent="0.3">
      <c r="A18" s="9" t="s">
        <v>1</v>
      </c>
      <c r="B18" s="20"/>
      <c r="C18" s="4"/>
      <c r="D18" s="4"/>
      <c r="E18" s="4"/>
    </row>
    <row r="19" spans="1:5" ht="24.9" customHeight="1" x14ac:dyDescent="0.3">
      <c r="A19" s="21" t="s">
        <v>95</v>
      </c>
      <c r="B19" s="17"/>
      <c r="C19" s="4"/>
      <c r="D19" s="4"/>
      <c r="E19" s="4"/>
    </row>
    <row r="20" spans="1:5" ht="24.9" customHeight="1" x14ac:dyDescent="0.3">
      <c r="A20" s="9" t="s">
        <v>13</v>
      </c>
      <c r="B20" s="67">
        <v>42208</v>
      </c>
      <c r="C20" s="4"/>
      <c r="D20" s="4"/>
      <c r="E20" s="4"/>
    </row>
    <row r="21" spans="1:5" ht="24.9" customHeight="1" x14ac:dyDescent="0.3">
      <c r="A21" s="21" t="s">
        <v>2</v>
      </c>
      <c r="B21" s="63" t="s">
        <v>47</v>
      </c>
      <c r="C21" s="4"/>
      <c r="D21" s="4"/>
      <c r="E21" s="4"/>
    </row>
    <row r="22" spans="1:5" ht="24.9" customHeight="1" x14ac:dyDescent="0.3">
      <c r="A22" s="22" t="s">
        <v>15</v>
      </c>
      <c r="B22" s="20"/>
      <c r="C22" s="23"/>
      <c r="D22" s="4"/>
      <c r="E22" s="4"/>
    </row>
    <row r="23" spans="1:5" ht="24.9" customHeight="1" thickBot="1" x14ac:dyDescent="0.35">
      <c r="A23" s="16" t="s">
        <v>16</v>
      </c>
      <c r="B23" s="17"/>
      <c r="C23" s="4"/>
      <c r="D23" s="4"/>
      <c r="E23" s="4"/>
    </row>
    <row r="24" spans="1:5" ht="24.9" customHeight="1" thickBot="1" x14ac:dyDescent="0.35">
      <c r="A24" s="75" t="s">
        <v>19</v>
      </c>
      <c r="B24" s="76"/>
      <c r="C24" s="4"/>
      <c r="D24" s="4"/>
      <c r="E24" s="4"/>
    </row>
    <row r="25" spans="1:5" ht="24.9" customHeight="1" x14ac:dyDescent="0.3">
      <c r="A25" s="5" t="s">
        <v>69</v>
      </c>
      <c r="B25" s="24"/>
      <c r="C25" s="4"/>
      <c r="D25" s="4"/>
      <c r="E25" s="4"/>
    </row>
    <row r="26" spans="1:5" ht="24.9" customHeight="1" x14ac:dyDescent="0.3">
      <c r="A26" s="22" t="s">
        <v>113</v>
      </c>
      <c r="B26" s="25"/>
      <c r="C26" s="23" t="str">
        <f>IF(AND(B26&gt;600,B27&gt;3)=TRUE,D26,"")</f>
        <v/>
      </c>
      <c r="D26" s="26" t="s">
        <v>64</v>
      </c>
      <c r="E26" s="4"/>
    </row>
    <row r="27" spans="1:5" ht="24.9" customHeight="1" x14ac:dyDescent="0.3">
      <c r="A27" s="22" t="s">
        <v>17</v>
      </c>
      <c r="B27" s="27"/>
      <c r="C27" s="23"/>
      <c r="D27" s="4"/>
      <c r="E27" s="4"/>
    </row>
    <row r="28" spans="1:5" ht="24.9" customHeight="1" x14ac:dyDescent="0.3">
      <c r="A28" s="22" t="s">
        <v>20</v>
      </c>
      <c r="B28" s="20"/>
      <c r="C28" s="28"/>
      <c r="D28" s="4"/>
      <c r="E28" s="4"/>
    </row>
    <row r="29" spans="1:5" ht="24.9" customHeight="1" thickBot="1" x14ac:dyDescent="0.35">
      <c r="A29" s="16" t="s">
        <v>21</v>
      </c>
      <c r="B29" s="17"/>
      <c r="C29" s="23" t="str">
        <f>IF(OR(UPPER(TRIM(B29))="D", UPPER(TRIM(B29))="E", UPPER(TRIM(B29))="F", UPPER(TRIM(B29))="G", UPPER(TRIM(B29))="H"), IF(OR(UPPER(TRIM(B35))="DA", UPPER(TRIM(B40))="DA", UPPER(TRIM(B43))="DA"), "KRIŽANJE: Razred " &amp; B29 &amp; " ne zadovoljava uvjete za A1 mjere!", "NAPOMENA: Uz razred " &amp; B29 &amp; " moguće je prijaviti samo A2 mjere (FNE/Punionica)"), "")</f>
        <v/>
      </c>
      <c r="D29" s="29"/>
      <c r="E29" s="4"/>
    </row>
    <row r="30" spans="1:5" ht="24.9" customHeight="1" thickBot="1" x14ac:dyDescent="0.35">
      <c r="A30" s="85" t="s">
        <v>22</v>
      </c>
      <c r="B30" s="86"/>
      <c r="C30" s="28" t="str">
        <f>IFERROR("",E29)</f>
        <v/>
      </c>
      <c r="D30" s="29"/>
      <c r="E30" s="4"/>
    </row>
    <row r="31" spans="1:5" ht="45" customHeight="1" x14ac:dyDescent="0.3">
      <c r="A31" s="30" t="s">
        <v>72</v>
      </c>
      <c r="B31" s="19"/>
      <c r="C31" s="23" t="str">
        <f>IF(B31="NE",D31,"")</f>
        <v/>
      </c>
      <c r="D31" s="29" t="s">
        <v>64</v>
      </c>
      <c r="E31" s="4"/>
    </row>
    <row r="32" spans="1:5" ht="45" customHeight="1" x14ac:dyDescent="0.3">
      <c r="A32" s="54" t="s">
        <v>114</v>
      </c>
      <c r="B32" s="17"/>
      <c r="C32" s="23"/>
      <c r="D32" s="29"/>
      <c r="E32" s="4"/>
    </row>
    <row r="33" spans="1:5" ht="45" customHeight="1" thickBot="1" x14ac:dyDescent="0.35">
      <c r="A33" s="46" t="s">
        <v>115</v>
      </c>
      <c r="B33" s="55"/>
      <c r="C33" s="23" t="str">
        <f>IF(AND(UPPER(TRIM(B32))="DA", B33&lt;=0), "POGREŠKA: Budući da ste odabrali 'DA', morate upisati iznos subvencije!", "")</f>
        <v/>
      </c>
      <c r="D33" s="29"/>
      <c r="E33" s="4"/>
    </row>
    <row r="34" spans="1:5" ht="24.9" customHeight="1" thickBot="1" x14ac:dyDescent="0.35">
      <c r="A34" s="83" t="s">
        <v>23</v>
      </c>
      <c r="B34" s="84"/>
      <c r="C34" s="4"/>
      <c r="D34" s="29"/>
      <c r="E34" s="4"/>
    </row>
    <row r="35" spans="1:5" ht="45" customHeight="1" x14ac:dyDescent="0.3">
      <c r="A35" s="31" t="s">
        <v>103</v>
      </c>
      <c r="B35" s="19"/>
      <c r="C35" s="45"/>
      <c r="D35" s="29" t="s">
        <v>71</v>
      </c>
      <c r="E35" s="4"/>
    </row>
    <row r="36" spans="1:5" ht="24.9" customHeight="1" x14ac:dyDescent="0.3">
      <c r="A36" s="56" t="s">
        <v>101</v>
      </c>
      <c r="B36" s="33"/>
      <c r="C36" s="32" t="str">
        <f>IF(AND(B35="DA",B36="")=TRUE,D36,"")</f>
        <v/>
      </c>
      <c r="D36" s="34" t="s">
        <v>58</v>
      </c>
      <c r="E36" s="4"/>
    </row>
    <row r="37" spans="1:5" ht="24.9" customHeight="1" x14ac:dyDescent="0.3">
      <c r="A37" s="36" t="s">
        <v>62</v>
      </c>
      <c r="B37" s="33"/>
      <c r="C37" s="32" t="str">
        <f>IF(AND(B35="DA",B37=""),D37,IF(B37&gt;=30,D35,""))</f>
        <v/>
      </c>
      <c r="D37" s="34" t="s">
        <v>58</v>
      </c>
      <c r="E37" s="4"/>
    </row>
    <row r="38" spans="1:5" ht="24.9" customHeight="1" x14ac:dyDescent="0.3">
      <c r="A38" s="36" t="s">
        <v>63</v>
      </c>
      <c r="B38" s="33"/>
      <c r="C38" s="32" t="str">
        <f>IF(AND(B35="DA",B38=""),D38,IF(B38&gt;=30,D35,""))</f>
        <v/>
      </c>
      <c r="D38" s="34" t="s">
        <v>58</v>
      </c>
      <c r="E38" s="4"/>
    </row>
    <row r="39" spans="1:5" ht="24.9" customHeight="1" thickBot="1" x14ac:dyDescent="0.35">
      <c r="A39" s="57" t="s">
        <v>116</v>
      </c>
      <c r="B39" s="44"/>
      <c r="C39" s="32" t="str">
        <f>IF(AND($B$32="DA", B35="DA", B39=""), "Upišite iznos subvencije (0 ako nema)", "")</f>
        <v/>
      </c>
      <c r="D39" s="35"/>
      <c r="E39" s="4"/>
    </row>
    <row r="40" spans="1:5" ht="40.799999999999997" customHeight="1" x14ac:dyDescent="0.3">
      <c r="A40" s="58" t="s">
        <v>102</v>
      </c>
      <c r="B40" s="19"/>
      <c r="C40" s="35"/>
      <c r="D40" s="35"/>
      <c r="E40" s="4"/>
    </row>
    <row r="41" spans="1:5" ht="24.9" customHeight="1" x14ac:dyDescent="0.3">
      <c r="A41" s="56" t="s">
        <v>101</v>
      </c>
      <c r="B41" s="33"/>
      <c r="C41" s="32" t="str">
        <f>IF(AND(B40="DA",B41="")=TRUE,D41,"")</f>
        <v/>
      </c>
      <c r="D41" s="34" t="s">
        <v>58</v>
      </c>
      <c r="E41" s="4"/>
    </row>
    <row r="42" spans="1:5" ht="24.9" customHeight="1" thickBot="1" x14ac:dyDescent="0.35">
      <c r="A42" s="57" t="s">
        <v>116</v>
      </c>
      <c r="B42" s="61"/>
      <c r="C42" s="32" t="str">
        <f>IF(AND($B$32="DA", B40="DA", B42=""), "Upišite iznos subvencije (0 ako nema)", "")</f>
        <v/>
      </c>
      <c r="D42" s="34" t="s">
        <v>58</v>
      </c>
      <c r="E42" s="4"/>
    </row>
    <row r="43" spans="1:5" ht="35.1" customHeight="1" x14ac:dyDescent="0.3">
      <c r="A43" s="58" t="s">
        <v>104</v>
      </c>
      <c r="B43" s="19"/>
      <c r="C43" s="35"/>
      <c r="D43" s="34" t="s">
        <v>71</v>
      </c>
      <c r="E43" s="4"/>
    </row>
    <row r="44" spans="1:5" ht="35.1" customHeight="1" x14ac:dyDescent="0.3">
      <c r="A44" s="56" t="s">
        <v>101</v>
      </c>
      <c r="B44" s="33"/>
      <c r="C44" s="59" t="str">
        <f>IF(AND(B43="DA",B44="")=TRUE,D44,"")</f>
        <v/>
      </c>
      <c r="D44" s="34" t="s">
        <v>58</v>
      </c>
      <c r="E44" s="4"/>
    </row>
    <row r="45" spans="1:5" ht="35.1" customHeight="1" x14ac:dyDescent="0.3">
      <c r="A45" s="56" t="s">
        <v>61</v>
      </c>
      <c r="B45" s="33"/>
      <c r="C45" s="59" t="str">
        <f>IF(B43="DA", IF(B45="", "Potrebno je unijeti vrijednost", IF(B45&gt;=30, D43, "")), "")</f>
        <v/>
      </c>
      <c r="D45" s="34" t="s">
        <v>58</v>
      </c>
      <c r="E45" s="4"/>
    </row>
    <row r="46" spans="1:5" ht="35.1" customHeight="1" thickBot="1" x14ac:dyDescent="0.35">
      <c r="A46" s="57" t="s">
        <v>116</v>
      </c>
      <c r="B46" s="61"/>
      <c r="C46" s="59" t="str">
        <f>IF(AND($B$32="DA", B43="DA", B46=""), "Upišite iznos subvencije (0 ako nema)", "")</f>
        <v/>
      </c>
      <c r="D46" s="34" t="s">
        <v>58</v>
      </c>
      <c r="E46" s="4"/>
    </row>
    <row r="47" spans="1:5" ht="52.2" customHeight="1" x14ac:dyDescent="0.3">
      <c r="A47" s="58" t="s">
        <v>105</v>
      </c>
      <c r="B47" s="19"/>
      <c r="C47" s="32"/>
      <c r="D47" s="34" t="s">
        <v>58</v>
      </c>
      <c r="E47" s="4"/>
    </row>
    <row r="48" spans="1:5" ht="24.9" customHeight="1" x14ac:dyDescent="0.3">
      <c r="A48" s="56" t="s">
        <v>101</v>
      </c>
      <c r="B48" s="33"/>
      <c r="C48" s="32" t="str">
        <f>IF(AND(B47="DA",B48="")=TRUE,D48,"")</f>
        <v/>
      </c>
      <c r="D48" s="34" t="s">
        <v>58</v>
      </c>
      <c r="E48" s="4"/>
    </row>
    <row r="49" spans="1:5" ht="27.6" x14ac:dyDescent="0.3">
      <c r="A49" s="38" t="s">
        <v>66</v>
      </c>
      <c r="B49" s="33"/>
      <c r="C49" s="32" t="str">
        <f>IF(AND(B47="DA",B49="")=TRUE,D49,"")</f>
        <v/>
      </c>
      <c r="D49" s="34" t="s">
        <v>58</v>
      </c>
      <c r="E49" s="4"/>
    </row>
    <row r="50" spans="1:5" ht="35.1" customHeight="1" x14ac:dyDescent="0.3">
      <c r="A50" s="60" t="s">
        <v>65</v>
      </c>
      <c r="B50" s="20"/>
      <c r="C50" s="32" t="str">
        <f>IF(AND(B47="DA",B50="")=TRUE,D50,IF(B50="DA",D60,""))</f>
        <v/>
      </c>
      <c r="D50" s="34" t="s">
        <v>58</v>
      </c>
      <c r="E50" s="4"/>
    </row>
    <row r="51" spans="1:5" ht="35.1" customHeight="1" x14ac:dyDescent="0.3">
      <c r="A51" s="60" t="s">
        <v>68</v>
      </c>
      <c r="B51" s="20"/>
      <c r="C51" s="32" t="str">
        <f>IF(AND(B47="DA",B51="")=TRUE,D50,IF(B51="DA",D60,""))</f>
        <v/>
      </c>
      <c r="D51" s="34" t="s">
        <v>58</v>
      </c>
      <c r="E51" s="4"/>
    </row>
    <row r="52" spans="1:5" ht="35.1" customHeight="1" thickBot="1" x14ac:dyDescent="0.35">
      <c r="A52" s="57" t="s">
        <v>116</v>
      </c>
      <c r="B52" s="61"/>
      <c r="C52" s="32" t="str">
        <f>IF(AND($B$32="DA", B47="DA", B52=""), "Upišite iznos subvencije (0 ako nema)", "")</f>
        <v/>
      </c>
      <c r="D52" s="35"/>
      <c r="E52" s="4"/>
    </row>
    <row r="53" spans="1:5" ht="35.1" customHeight="1" x14ac:dyDescent="0.3">
      <c r="A53" s="58" t="s">
        <v>106</v>
      </c>
      <c r="B53" s="19"/>
      <c r="C53" s="32"/>
      <c r="D53" s="35"/>
      <c r="E53" s="4"/>
    </row>
    <row r="54" spans="1:5" ht="35.1" customHeight="1" x14ac:dyDescent="0.3">
      <c r="A54" s="56" t="s">
        <v>101</v>
      </c>
      <c r="B54" s="33"/>
      <c r="C54" s="32" t="str">
        <f>IF(AND(B53="DA",B54="")=TRUE,D54,"")</f>
        <v/>
      </c>
      <c r="D54" s="34" t="s">
        <v>58</v>
      </c>
      <c r="E54" s="4"/>
    </row>
    <row r="55" spans="1:5" ht="35.1" customHeight="1" x14ac:dyDescent="0.3">
      <c r="A55" s="56" t="s">
        <v>61</v>
      </c>
      <c r="B55" s="33"/>
      <c r="C55" s="32" t="str">
        <f>IF(AND(B53="DA",B55="")=TRUE,D55,"")</f>
        <v/>
      </c>
      <c r="D55" s="34" t="s">
        <v>58</v>
      </c>
      <c r="E55" s="4"/>
    </row>
    <row r="56" spans="1:5" ht="35.1" customHeight="1" thickBot="1" x14ac:dyDescent="0.35">
      <c r="A56" s="37" t="s">
        <v>116</v>
      </c>
      <c r="B56" s="55"/>
      <c r="C56" s="2" t="str">
        <f>IF(AND($B$32="DA", B53="DA", B56=""), "Upišite iznos subvencije (0 ako nema)", "")</f>
        <v/>
      </c>
      <c r="D56" s="35"/>
      <c r="E56" s="4"/>
    </row>
    <row r="57" spans="1:5" ht="47.25" customHeight="1" thickBot="1" x14ac:dyDescent="0.35">
      <c r="A57" s="71" t="s">
        <v>74</v>
      </c>
      <c r="B57" s="72"/>
      <c r="C57" s="4"/>
      <c r="D57" s="4"/>
      <c r="E57" s="4"/>
    </row>
    <row r="58" spans="1:5" ht="30" customHeight="1" thickTop="1" x14ac:dyDescent="0.3">
      <c r="A58" s="89" t="s">
        <v>103</v>
      </c>
      <c r="B58" s="90"/>
      <c r="C58" s="4"/>
      <c r="D58" s="39"/>
      <c r="E58" s="4"/>
    </row>
    <row r="59" spans="1:5" ht="24.9" customHeight="1" x14ac:dyDescent="0.3">
      <c r="A59" s="64" t="s">
        <v>120</v>
      </c>
      <c r="B59" s="41">
        <f>MAX(0, B36 - B39)</f>
        <v>0</v>
      </c>
      <c r="C59" s="32"/>
      <c r="D59" s="29"/>
      <c r="E59" s="39"/>
    </row>
    <row r="60" spans="1:5" ht="24.9" customHeight="1" x14ac:dyDescent="0.3">
      <c r="A60" s="64" t="s">
        <v>107</v>
      </c>
      <c r="B60" s="42">
        <f>IF(B35="DA", MIN(B59 * 0.5, IF($B$32="DA", List5!$C$47, List5!$D$47)), 0)</f>
        <v>0</v>
      </c>
      <c r="C60" s="4"/>
      <c r="D60" s="40" t="s">
        <v>70</v>
      </c>
      <c r="E60" s="4"/>
    </row>
    <row r="61" spans="1:5" ht="30" customHeight="1" x14ac:dyDescent="0.3">
      <c r="A61" s="68" t="s">
        <v>102</v>
      </c>
      <c r="B61" s="69"/>
      <c r="C61" s="4"/>
      <c r="D61" s="4"/>
      <c r="E61" s="4"/>
    </row>
    <row r="62" spans="1:5" ht="24.9" customHeight="1" x14ac:dyDescent="0.3">
      <c r="A62" s="64" t="s">
        <v>120</v>
      </c>
      <c r="B62" s="41">
        <f>MAX(0, B41 - B42)</f>
        <v>0</v>
      </c>
      <c r="C62" s="32" t="str">
        <f>IF(B40="DA",IF(B41&gt;VLOOKUP(E62,List5!$A$47:$B$50,2,FALSE),D62,""),"")</f>
        <v/>
      </c>
      <c r="D62" s="29"/>
      <c r="E62" s="4"/>
    </row>
    <row r="63" spans="1:5" ht="24.9" customHeight="1" x14ac:dyDescent="0.3">
      <c r="A63" s="65" t="s">
        <v>107</v>
      </c>
      <c r="B63" s="42">
        <f>IF(B40="DA", MIN(B62 * 0.5, IF($B$32="DA", List5!$C$48, List5!$D$48)), 0)</f>
        <v>0</v>
      </c>
      <c r="C63" s="4"/>
      <c r="D63" s="4"/>
      <c r="E63" s="4"/>
    </row>
    <row r="64" spans="1:5" ht="30" customHeight="1" x14ac:dyDescent="0.3">
      <c r="A64" s="87" t="s">
        <v>104</v>
      </c>
      <c r="B64" s="88"/>
      <c r="C64" s="4"/>
      <c r="D64" s="4"/>
      <c r="E64" s="4"/>
    </row>
    <row r="65" spans="1:5" ht="24.9" customHeight="1" x14ac:dyDescent="0.3">
      <c r="A65" s="64" t="s">
        <v>120</v>
      </c>
      <c r="B65" s="41">
        <f>MAX(0, B44 - B46)</f>
        <v>0</v>
      </c>
      <c r="C65" s="32" t="str">
        <f>IF(B43="DA",IF(B44&gt;VLOOKUP(E65,List5!$A$47:$B$50,2,FALSE),D65,""),"")</f>
        <v/>
      </c>
      <c r="D65" s="29"/>
      <c r="E65" s="4"/>
    </row>
    <row r="66" spans="1:5" ht="24.9" customHeight="1" x14ac:dyDescent="0.3">
      <c r="A66" s="64" t="s">
        <v>107</v>
      </c>
      <c r="B66" s="42">
        <f>IF(B43="DA", MIN(B65 * 0.5, IF($B$32="DA", List5!$C$49, List5!$D$49)), 0)</f>
        <v>0</v>
      </c>
      <c r="C66" s="4"/>
      <c r="D66" s="4"/>
      <c r="E66" s="4"/>
    </row>
    <row r="67" spans="1:5" ht="30" customHeight="1" x14ac:dyDescent="0.3">
      <c r="A67" s="68" t="s">
        <v>105</v>
      </c>
      <c r="B67" s="69"/>
      <c r="C67" s="4"/>
      <c r="D67" s="4"/>
      <c r="E67" s="4"/>
    </row>
    <row r="68" spans="1:5" ht="24.9" customHeight="1" x14ac:dyDescent="0.3">
      <c r="A68" s="64" t="s">
        <v>120</v>
      </c>
      <c r="B68" s="41">
        <f>MAX(0, B48 - B52)</f>
        <v>0</v>
      </c>
      <c r="C68" s="32"/>
      <c r="D68" s="29"/>
      <c r="E68" s="4"/>
    </row>
    <row r="69" spans="1:5" ht="24.9" customHeight="1" x14ac:dyDescent="0.3">
      <c r="A69" s="64" t="s">
        <v>107</v>
      </c>
      <c r="B69" s="42">
        <f>IF(B47="DA", MIN(B68 * 0.5, IF($B$32="DA", List5!$C$50, List5!$D$50)), 0)</f>
        <v>0</v>
      </c>
      <c r="C69" s="4"/>
      <c r="D69" s="4"/>
      <c r="E69" s="4"/>
    </row>
    <row r="70" spans="1:5" ht="30" customHeight="1" x14ac:dyDescent="0.3">
      <c r="A70" s="68" t="s">
        <v>106</v>
      </c>
      <c r="B70" s="69"/>
      <c r="C70" s="4"/>
      <c r="D70" s="4"/>
      <c r="E70" s="4"/>
    </row>
    <row r="71" spans="1:5" ht="24.9" customHeight="1" x14ac:dyDescent="0.3">
      <c r="A71" s="64" t="s">
        <v>120</v>
      </c>
      <c r="B71" s="41">
        <f>MAX(0, B54 - B56)</f>
        <v>0</v>
      </c>
      <c r="C71" s="32"/>
      <c r="D71" s="29"/>
      <c r="E71" s="4"/>
    </row>
    <row r="72" spans="1:5" ht="24.9" customHeight="1" thickBot="1" x14ac:dyDescent="0.35">
      <c r="A72" s="64" t="s">
        <v>107</v>
      </c>
      <c r="B72" s="42">
        <f>IF(B53="DA", MIN(B71 * 0.5, IF($B$32="DA", List5!$C$51, List5!$D$51)), 0)</f>
        <v>0</v>
      </c>
      <c r="C72" s="4"/>
      <c r="D72" s="4"/>
      <c r="E72" s="4"/>
    </row>
    <row r="73" spans="1:5" ht="24.9" customHeight="1" thickBot="1" x14ac:dyDescent="0.35">
      <c r="A73" s="66" t="s">
        <v>73</v>
      </c>
      <c r="B73" s="43">
        <f>MIN(SUM(B60, B63, B66, B69, B72), IF($B$32="DA", 1200, 1800))</f>
        <v>0</v>
      </c>
      <c r="C73" s="32" t="str">
        <f>IF(SUM(B60,B63,B66,B69)&gt;E73,D73,"")</f>
        <v/>
      </c>
      <c r="D73" s="29" t="s">
        <v>121</v>
      </c>
      <c r="E73" s="4"/>
    </row>
    <row r="74" spans="1:5" ht="37.5" customHeight="1" x14ac:dyDescent="0.3">
      <c r="A74" s="70" t="s">
        <v>67</v>
      </c>
      <c r="B74" s="70"/>
      <c r="C74" s="4"/>
      <c r="D74" s="4"/>
      <c r="E74" s="39"/>
    </row>
  </sheetData>
  <sheetProtection algorithmName="SHA-512" hashValue="/o7IfiOtsXmvn4VVfzvi/4RD6/gDmj05sYB5heITmkZpE8x3j5mXqqQMEwxOm+synQHJ4EFYZ44JXv6ShWpABQ==" saltValue="nvfeShF8N+vU4VqPHBeEJA==" spinCount="100000" sheet="1" objects="1" scenarios="1" selectLockedCells="1"/>
  <mergeCells count="17">
    <mergeCell ref="A34:B34"/>
    <mergeCell ref="A30:B30"/>
    <mergeCell ref="A64:B64"/>
    <mergeCell ref="A58:B58"/>
    <mergeCell ref="A1:B1"/>
    <mergeCell ref="A10:B10"/>
    <mergeCell ref="A24:B24"/>
    <mergeCell ref="A2:B2"/>
    <mergeCell ref="A3:B3"/>
    <mergeCell ref="A4:B4"/>
    <mergeCell ref="A16:B16"/>
    <mergeCell ref="A15:B15"/>
    <mergeCell ref="A70:B70"/>
    <mergeCell ref="A74:B74"/>
    <mergeCell ref="A67:B67"/>
    <mergeCell ref="A61:B61"/>
    <mergeCell ref="A57:B57"/>
  </mergeCells>
  <phoneticPr fontId="2" type="noConversion"/>
  <conditionalFormatting sqref="B5:B9 B11:B13 B17:B23 B25:B29 B31:B33 B35 B40 B43 B47">
    <cfRule type="containsBlanks" dxfId="16" priority="33">
      <formula>LEN(TRIM(B5))=0</formula>
    </cfRule>
  </conditionalFormatting>
  <conditionalFormatting sqref="B53">
    <cfRule type="containsBlanks" dxfId="15" priority="7">
      <formula>LEN(TRIM(B53))=0</formula>
    </cfRule>
  </conditionalFormatting>
  <conditionalFormatting sqref="C1">
    <cfRule type="notContainsBlanks" dxfId="14" priority="32">
      <formula>LEN(TRIM(C1))&gt;0</formula>
    </cfRule>
  </conditionalFormatting>
  <conditionalFormatting sqref="C22 C47:C55">
    <cfRule type="notContainsBlanks" dxfId="13" priority="38">
      <formula>LEN(TRIM(C22))&gt;0</formula>
    </cfRule>
  </conditionalFormatting>
  <conditionalFormatting sqref="C26:C27">
    <cfRule type="notContainsBlanks" dxfId="12" priority="29">
      <formula>LEN(TRIM(C26))&gt;0</formula>
    </cfRule>
  </conditionalFormatting>
  <conditionalFormatting sqref="C29">
    <cfRule type="notContainsBlanks" dxfId="11" priority="10">
      <formula>LEN(TRIM(C29))&gt;0</formula>
    </cfRule>
  </conditionalFormatting>
  <conditionalFormatting sqref="C31:C33">
    <cfRule type="notContainsBlanks" dxfId="10" priority="28">
      <formula>LEN(TRIM(C31))&gt;0</formula>
    </cfRule>
  </conditionalFormatting>
  <conditionalFormatting sqref="C36:C39">
    <cfRule type="notContainsBlanks" dxfId="9" priority="30">
      <formula>LEN(TRIM(C36))&gt;0</formula>
    </cfRule>
  </conditionalFormatting>
  <conditionalFormatting sqref="C41:C42">
    <cfRule type="notContainsBlanks" dxfId="8" priority="6">
      <formula>LEN(TRIM(C41))&gt;0</formula>
    </cfRule>
  </conditionalFormatting>
  <conditionalFormatting sqref="C44:C46">
    <cfRule type="notContainsBlanks" dxfId="7" priority="35">
      <formula>LEN(TRIM(C44))&gt;0</formula>
    </cfRule>
  </conditionalFormatting>
  <conditionalFormatting sqref="C56">
    <cfRule type="notContainsBlanks" dxfId="6" priority="2">
      <formula>LEN(TRIM(C56))&gt;0</formula>
    </cfRule>
  </conditionalFormatting>
  <conditionalFormatting sqref="C59">
    <cfRule type="notContainsBlanks" dxfId="5" priority="20">
      <formula>LEN(TRIM(C59))&gt;0</formula>
    </cfRule>
  </conditionalFormatting>
  <conditionalFormatting sqref="C62">
    <cfRule type="notContainsBlanks" dxfId="4" priority="18">
      <formula>LEN(TRIM(C62))&gt;0</formula>
    </cfRule>
  </conditionalFormatting>
  <conditionalFormatting sqref="C65">
    <cfRule type="notContainsBlanks" dxfId="3" priority="17">
      <formula>LEN(TRIM(C65))&gt;0</formula>
    </cfRule>
  </conditionalFormatting>
  <conditionalFormatting sqref="C68">
    <cfRule type="notContainsBlanks" dxfId="2" priority="16">
      <formula>LEN(TRIM(C68))&gt;0</formula>
    </cfRule>
  </conditionalFormatting>
  <conditionalFormatting sqref="C71">
    <cfRule type="notContainsBlanks" dxfId="1" priority="1">
      <formula>LEN(TRIM(C71))&gt;0</formula>
    </cfRule>
  </conditionalFormatting>
  <conditionalFormatting sqref="C73">
    <cfRule type="notContainsBlanks" dxfId="0" priority="15">
      <formula>LEN(TRIM(C73))&gt;0</formula>
    </cfRule>
  </conditionalFormatting>
  <dataValidations xWindow="942" yWindow="715" count="12">
    <dataValidation type="textLength" operator="equal" allowBlank="1" showInputMessage="1" showErrorMessage="1" errorTitle="UPOZORENJE" error="OIB broj sastoji se od 11 znakova" sqref="B7" xr:uid="{289BC60C-3705-4204-84C8-25EA513895A9}">
      <formula1>11</formula1>
    </dataValidation>
    <dataValidation allowBlank="1" showInputMessage="1" showErrorMessage="1" errorTitle="Upozorenje" error="Odabrati vrijednost iz padajućeg izbornika" sqref="B13:B14" xr:uid="{5B9043C8-EF46-4E83-B79F-3733102871E1}"/>
    <dataValidation type="list" allowBlank="1" showInputMessage="1" showErrorMessage="1" errorTitle="Upozorenje" error="Odaberite vrijednost iz padajućeg izbornika" sqref="B47 B35 B40 B43 B31:B32 B50:B51 B53" xr:uid="{4FFCE5A5-2855-4332-B2BE-21ADFC8F6250}">
      <formula1>"DA,NE"</formula1>
    </dataValidation>
    <dataValidation type="textLength" operator="equal" allowBlank="1" showInputMessage="1" showErrorMessage="1" errorTitle="Upozorenje" error="IBAN se satoji od 21 znaka" sqref="B9" xr:uid="{40866EBC-80FE-4EED-8B4D-AD3FD473D537}">
      <formula1>21</formula1>
    </dataValidation>
    <dataValidation type="decimal" operator="greaterThan" allowBlank="1" showInputMessage="1" showErrorMessage="1" errorTitle="Upozorenje" error="Unesti vrijednost veću od nule" sqref="B26" xr:uid="{A2AD2008-B129-46FC-84C8-8A0DBB1B54DE}">
      <formula1>0</formula1>
    </dataValidation>
    <dataValidation type="whole" operator="greaterThan" allowBlank="1" showInputMessage="1" showErrorMessage="1" errorTitle="Upozorenje" error="Unesti vrijednost veću od nule" sqref="B27" xr:uid="{137D511A-A77E-4B2A-B46C-7E6568573F89}">
      <formula1>0</formula1>
    </dataValidation>
    <dataValidation type="decimal" operator="greaterThan" allowBlank="1" showInputMessage="1" showErrorMessage="1" errorTitle="Upozorenje" error="Unijeti vrijednost veću od 0, koristiti decimalni zarez (,)" promptTitle="Napomena" prompt="Unijeti vrijednost veću od 0, koristiti decimalni zarez (,)" sqref="B41 B44:B45 B48:B49 B36 B54:B55" xr:uid="{4B4EC563-9216-408E-9DE7-4EDFD108307A}">
      <formula1>0</formula1>
    </dataValidation>
    <dataValidation type="textLength" operator="equal" allowBlank="1" showInputMessage="1" showErrorMessage="1" errorTitle="UPOZORENJE" error="Poštanski broj sastoji se od 5 znamenki" sqref="B20" xr:uid="{4216A984-1117-49A6-8D63-4F64B0B8299F}">
      <formula1>5</formula1>
    </dataValidation>
    <dataValidation type="decimal" operator="greaterThanOrEqual" allowBlank="1" showInputMessage="1" showErrorMessage="1" errorTitle="Upozorenje" error="Unijeti vrijednost veću od 0, koristiti decimalni zarez (,)" promptTitle="Napomena" prompt="Unijeti vrijednost veću od 0, koristiti decimalni zarez (,)" sqref="B42 B38:B39 B46 B56" xr:uid="{7BC53525-EDC7-4880-A67F-2E6FC3A9FCFC}">
      <formula1>0</formula1>
    </dataValidation>
    <dataValidation operator="equal" allowBlank="1" showInputMessage="1" errorTitle="UPOZORENJE" error="Odaberite vrijednost iz padajućeg izbornika" sqref="B21" xr:uid="{D01A59CD-8BA7-4177-BBE0-535817C8C1AF}"/>
    <dataValidation allowBlank="1" showInputMessage="1" showErrorMessage="1" promptTitle="Napomena" prompt="Unijeti vrijednost veću od 0, koristiti decimalni zarez (,)" sqref="B37" xr:uid="{E81038AA-5C36-4FEE-8B7A-B73E956B944D}"/>
    <dataValidation type="decimal" operator="greaterThanOrEqual" allowBlank="1" sqref="B52" xr:uid="{D85AF26D-6648-4C1B-B1C1-2857D779A2E5}">
      <formula1>0</formula1>
    </dataValidation>
  </dataValidations>
  <pageMargins left="0.51181102362204722" right="0.51181102362204722" top="0.35433070866141736" bottom="0.35433070866141736" header="0.31496062992125984" footer="0.31496062992125984"/>
  <pageSetup paperSize="9" scale="73" orientation="portrait" r:id="rId1"/>
  <rowBreaks count="1" manualBreakCount="1">
    <brk id="33" max="1" man="1"/>
  </rowBreaks>
  <extLst>
    <ext xmlns:x14="http://schemas.microsoft.com/office/spreadsheetml/2009/9/main" uri="{CCE6A557-97BC-4b89-ADB6-D9C93CAAB3DF}">
      <x14:dataValidations xmlns:xm="http://schemas.microsoft.com/office/excel/2006/main" xWindow="942" yWindow="715" count="6">
        <x14:dataValidation type="list" allowBlank="1" showInputMessage="1" showErrorMessage="1" errorTitle="Upozorenje" error="Odaberite vrijednost iz padajućeg izbornika" xr:uid="{C24EA2D2-6E1D-439C-AD99-039FD3D870D8}">
          <x14:formula1>
            <xm:f>List5!$C$1:$C$21</xm:f>
          </x14:formula1>
          <xm:sqref>B8</xm:sqref>
        </x14:dataValidation>
        <x14:dataValidation type="list" allowBlank="1" showInputMessage="1" showErrorMessage="1" errorTitle="Upozorenje" error="Odaberite vrijednost iz padajućeg izbornika" xr:uid="{9ECEAF3E-DAF0-4FFC-9318-E42132211AD8}">
          <x14:formula1>
            <xm:f>List5!$A$1:$A$21</xm:f>
          </x14:formula1>
          <xm:sqref>B19</xm:sqref>
        </x14:dataValidation>
        <x14:dataValidation type="list" allowBlank="1" showInputMessage="1" showErrorMessage="1" errorTitle="Upozorenje" error="Odaberite vrijednost iz padajućeg izbornika" xr:uid="{F33669C6-C1BE-497D-A514-45B82E6F02BC}">
          <x14:formula1>
            <xm:f>List5!$H$1:$H$123</xm:f>
          </x14:formula1>
          <xm:sqref>B25</xm:sqref>
        </x14:dataValidation>
        <x14:dataValidation type="list" allowBlank="1" showInputMessage="1" showErrorMessage="1" errorTitle="Upozorenje" error="Odaberite vrijednost iz padajućeg izbornika" promptTitle="Napomena" prompt="Očitati iz energetskog certifikata" xr:uid="{651086FE-2055-484A-9372-BD20BBA8F717}">
          <x14:formula1>
            <xm:f>List5!$A$27:$A$28</xm:f>
          </x14:formula1>
          <xm:sqref>B28</xm:sqref>
        </x14:dataValidation>
        <x14:dataValidation type="list" allowBlank="1" showInputMessage="1" showErrorMessage="1" errorTitle="Upozorenje" error="Odaberite vrijednost iz padajućeg izbornika" promptTitle="Napomena" prompt="Očitati iz energetskog certifikata" xr:uid="{2504DA1D-B542-4022-9223-6F6D4EADC442}">
          <x14:formula1>
            <xm:f>List5!$A$31:$A$38</xm:f>
          </x14:formula1>
          <xm:sqref>B29</xm:sqref>
        </x14:dataValidation>
        <x14:dataValidation type="list" allowBlank="1" showInputMessage="1" showErrorMessage="1" xr:uid="{E19FA8EF-38E3-48C7-8681-0BA24379BA04}">
          <x14:formula1>
            <xm:f>List5!$E$1:$E$5</xm:f>
          </x14:formula1>
          <xm:sqref>B22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E658C-ECD5-43CF-8161-81EBCFEE4ED1}">
  <sheetPr codeName="Sheet2"/>
  <dimension ref="A1:H123"/>
  <sheetViews>
    <sheetView topLeftCell="A32" workbookViewId="0">
      <selection activeCell="A46" sqref="A46:E51"/>
    </sheetView>
  </sheetViews>
  <sheetFormatPr defaultRowHeight="13.8" x14ac:dyDescent="0.25"/>
  <cols>
    <col min="1" max="1" width="35.5546875" style="48" bestFit="1" customWidth="1"/>
    <col min="2" max="2" width="16.109375" style="48" customWidth="1"/>
    <col min="3" max="3" width="31.33203125" style="48" bestFit="1" customWidth="1"/>
    <col min="4" max="4" width="11.44140625" style="48" customWidth="1"/>
    <col min="5" max="7" width="8.88671875" style="48"/>
    <col min="8" max="8" width="5" style="48" bestFit="1" customWidth="1"/>
    <col min="9" max="16384" width="8.88671875" style="48"/>
  </cols>
  <sheetData>
    <row r="1" spans="1:8" x14ac:dyDescent="0.25">
      <c r="A1" s="47" t="s">
        <v>76</v>
      </c>
      <c r="C1" s="47" t="s">
        <v>26</v>
      </c>
      <c r="E1" s="48" t="s">
        <v>96</v>
      </c>
      <c r="H1" s="48">
        <v>2022</v>
      </c>
    </row>
    <row r="2" spans="1:8" x14ac:dyDescent="0.25">
      <c r="A2" s="47" t="s">
        <v>77</v>
      </c>
      <c r="C2" s="47" t="s">
        <v>27</v>
      </c>
      <c r="E2" s="48" t="s">
        <v>97</v>
      </c>
      <c r="H2" s="48">
        <v>2021</v>
      </c>
    </row>
    <row r="3" spans="1:8" x14ac:dyDescent="0.25">
      <c r="A3" s="47" t="s">
        <v>47</v>
      </c>
      <c r="C3" s="47" t="s">
        <v>28</v>
      </c>
      <c r="E3" s="48" t="s">
        <v>98</v>
      </c>
      <c r="H3" s="48">
        <v>2020</v>
      </c>
    </row>
    <row r="4" spans="1:8" x14ac:dyDescent="0.25">
      <c r="A4" s="47" t="s">
        <v>78</v>
      </c>
      <c r="C4" s="47" t="s">
        <v>29</v>
      </c>
      <c r="E4" s="48" t="s">
        <v>99</v>
      </c>
      <c r="H4" s="48">
        <v>2019</v>
      </c>
    </row>
    <row r="5" spans="1:8" x14ac:dyDescent="0.25">
      <c r="A5" s="47" t="s">
        <v>79</v>
      </c>
      <c r="C5" s="47" t="s">
        <v>30</v>
      </c>
      <c r="E5" s="48" t="s">
        <v>100</v>
      </c>
      <c r="H5" s="48">
        <v>2018</v>
      </c>
    </row>
    <row r="6" spans="1:8" x14ac:dyDescent="0.25">
      <c r="A6" s="47" t="s">
        <v>80</v>
      </c>
      <c r="C6" s="47" t="s">
        <v>31</v>
      </c>
      <c r="H6" s="48">
        <v>2017</v>
      </c>
    </row>
    <row r="7" spans="1:8" x14ac:dyDescent="0.25">
      <c r="A7" s="47" t="s">
        <v>81</v>
      </c>
      <c r="C7" s="47" t="s">
        <v>32</v>
      </c>
      <c r="H7" s="48">
        <v>2016</v>
      </c>
    </row>
    <row r="8" spans="1:8" x14ac:dyDescent="0.25">
      <c r="A8" s="47" t="s">
        <v>82</v>
      </c>
      <c r="C8" s="47" t="s">
        <v>33</v>
      </c>
      <c r="H8" s="48">
        <v>2015</v>
      </c>
    </row>
    <row r="9" spans="1:8" x14ac:dyDescent="0.25">
      <c r="A9" s="47" t="s">
        <v>83</v>
      </c>
      <c r="C9" s="47" t="s">
        <v>34</v>
      </c>
      <c r="H9" s="48">
        <v>2014</v>
      </c>
    </row>
    <row r="10" spans="1:8" x14ac:dyDescent="0.25">
      <c r="A10" s="47" t="s">
        <v>84</v>
      </c>
      <c r="C10" s="47" t="s">
        <v>35</v>
      </c>
      <c r="H10" s="48">
        <v>2013</v>
      </c>
    </row>
    <row r="11" spans="1:8" x14ac:dyDescent="0.25">
      <c r="A11" s="47" t="s">
        <v>85</v>
      </c>
      <c r="C11" s="47" t="s">
        <v>36</v>
      </c>
      <c r="H11" s="48">
        <v>2012</v>
      </c>
    </row>
    <row r="12" spans="1:8" x14ac:dyDescent="0.25">
      <c r="A12" s="47" t="s">
        <v>86</v>
      </c>
      <c r="C12" s="47" t="s">
        <v>37</v>
      </c>
      <c r="H12" s="48">
        <v>2011</v>
      </c>
    </row>
    <row r="13" spans="1:8" x14ac:dyDescent="0.25">
      <c r="A13" s="47" t="s">
        <v>87</v>
      </c>
      <c r="C13" s="47" t="s">
        <v>38</v>
      </c>
      <c r="H13" s="48">
        <v>2010</v>
      </c>
    </row>
    <row r="14" spans="1:8" x14ac:dyDescent="0.25">
      <c r="A14" s="47" t="s">
        <v>88</v>
      </c>
      <c r="C14" s="47" t="s">
        <v>39</v>
      </c>
      <c r="H14" s="48">
        <v>2009</v>
      </c>
    </row>
    <row r="15" spans="1:8" x14ac:dyDescent="0.25">
      <c r="A15" s="47" t="s">
        <v>89</v>
      </c>
      <c r="C15" s="47" t="s">
        <v>40</v>
      </c>
      <c r="H15" s="48">
        <v>2008</v>
      </c>
    </row>
    <row r="16" spans="1:8" x14ac:dyDescent="0.25">
      <c r="A16" s="47" t="s">
        <v>90</v>
      </c>
      <c r="C16" s="47" t="s">
        <v>41</v>
      </c>
      <c r="H16" s="48">
        <v>2007</v>
      </c>
    </row>
    <row r="17" spans="1:8" x14ac:dyDescent="0.25">
      <c r="A17" s="47" t="s">
        <v>91</v>
      </c>
      <c r="C17" s="47" t="s">
        <v>42</v>
      </c>
      <c r="H17" s="48">
        <v>2006</v>
      </c>
    </row>
    <row r="18" spans="1:8" x14ac:dyDescent="0.25">
      <c r="A18" s="47" t="s">
        <v>92</v>
      </c>
      <c r="C18" s="47" t="s">
        <v>43</v>
      </c>
      <c r="H18" s="48">
        <v>2005</v>
      </c>
    </row>
    <row r="19" spans="1:8" x14ac:dyDescent="0.25">
      <c r="A19" s="47" t="s">
        <v>93</v>
      </c>
      <c r="C19" s="47" t="s">
        <v>44</v>
      </c>
      <c r="H19" s="48">
        <v>2004</v>
      </c>
    </row>
    <row r="20" spans="1:8" x14ac:dyDescent="0.25">
      <c r="A20" s="47" t="s">
        <v>94</v>
      </c>
      <c r="C20" s="47" t="s">
        <v>45</v>
      </c>
      <c r="H20" s="48">
        <v>2003</v>
      </c>
    </row>
    <row r="21" spans="1:8" x14ac:dyDescent="0.25">
      <c r="A21" s="47"/>
      <c r="C21" s="47" t="s">
        <v>46</v>
      </c>
      <c r="H21" s="48">
        <v>2002</v>
      </c>
    </row>
    <row r="22" spans="1:8" x14ac:dyDescent="0.25">
      <c r="H22" s="48">
        <v>2001</v>
      </c>
    </row>
    <row r="23" spans="1:8" x14ac:dyDescent="0.25">
      <c r="H23" s="48">
        <v>2000</v>
      </c>
    </row>
    <row r="24" spans="1:8" x14ac:dyDescent="0.25">
      <c r="H24" s="48">
        <v>1999</v>
      </c>
    </row>
    <row r="25" spans="1:8" x14ac:dyDescent="0.25">
      <c r="H25" s="48">
        <v>1998</v>
      </c>
    </row>
    <row r="26" spans="1:8" ht="14.4" thickBot="1" x14ac:dyDescent="0.3">
      <c r="H26" s="48">
        <v>1997</v>
      </c>
    </row>
    <row r="27" spans="1:8" ht="14.4" thickBot="1" x14ac:dyDescent="0.3">
      <c r="A27" s="49" t="s">
        <v>48</v>
      </c>
      <c r="H27" s="48">
        <v>1996</v>
      </c>
    </row>
    <row r="28" spans="1:8" ht="14.4" thickBot="1" x14ac:dyDescent="0.3">
      <c r="A28" s="50" t="s">
        <v>49</v>
      </c>
      <c r="H28" s="48">
        <v>1995</v>
      </c>
    </row>
    <row r="29" spans="1:8" x14ac:dyDescent="0.25">
      <c r="H29" s="48">
        <v>1994</v>
      </c>
    </row>
    <row r="30" spans="1:8" ht="14.4" thickBot="1" x14ac:dyDescent="0.3">
      <c r="B30" s="48" t="s">
        <v>59</v>
      </c>
      <c r="C30" s="48" t="s">
        <v>60</v>
      </c>
      <c r="H30" s="48">
        <v>1993</v>
      </c>
    </row>
    <row r="31" spans="1:8" ht="14.4" thickBot="1" x14ac:dyDescent="0.3">
      <c r="A31" s="49" t="s">
        <v>50</v>
      </c>
      <c r="B31" s="48" t="s">
        <v>9</v>
      </c>
      <c r="C31" s="48" t="s">
        <v>9</v>
      </c>
      <c r="H31" s="48">
        <v>1992</v>
      </c>
    </row>
    <row r="32" spans="1:8" ht="14.4" thickBot="1" x14ac:dyDescent="0.3">
      <c r="A32" s="50" t="s">
        <v>51</v>
      </c>
      <c r="B32" s="48" t="s">
        <v>9</v>
      </c>
      <c r="C32" s="48" t="s">
        <v>9</v>
      </c>
      <c r="H32" s="48">
        <v>1991</v>
      </c>
    </row>
    <row r="33" spans="1:8" ht="14.4" thickBot="1" x14ac:dyDescent="0.3">
      <c r="A33" s="50" t="s">
        <v>52</v>
      </c>
      <c r="B33" s="48" t="s">
        <v>9</v>
      </c>
      <c r="C33" s="48" t="s">
        <v>9</v>
      </c>
      <c r="H33" s="48">
        <v>1990</v>
      </c>
    </row>
    <row r="34" spans="1:8" ht="14.4" thickBot="1" x14ac:dyDescent="0.3">
      <c r="A34" s="50" t="s">
        <v>53</v>
      </c>
      <c r="B34" s="48" t="s">
        <v>9</v>
      </c>
      <c r="C34" s="48" t="s">
        <v>8</v>
      </c>
      <c r="H34" s="48">
        <v>1989</v>
      </c>
    </row>
    <row r="35" spans="1:8" ht="14.4" thickBot="1" x14ac:dyDescent="0.3">
      <c r="A35" s="50" t="s">
        <v>54</v>
      </c>
      <c r="B35" s="48" t="s">
        <v>8</v>
      </c>
      <c r="C35" s="48" t="s">
        <v>8</v>
      </c>
      <c r="H35" s="48">
        <v>1988</v>
      </c>
    </row>
    <row r="36" spans="1:8" ht="14.4" thickBot="1" x14ac:dyDescent="0.3">
      <c r="A36" s="50" t="s">
        <v>55</v>
      </c>
      <c r="B36" s="48" t="s">
        <v>8</v>
      </c>
      <c r="C36" s="48" t="s">
        <v>8</v>
      </c>
      <c r="H36" s="48">
        <v>1987</v>
      </c>
    </row>
    <row r="37" spans="1:8" ht="14.4" thickBot="1" x14ac:dyDescent="0.3">
      <c r="A37" s="50" t="s">
        <v>56</v>
      </c>
      <c r="B37" s="48" t="s">
        <v>8</v>
      </c>
      <c r="C37" s="48" t="s">
        <v>8</v>
      </c>
      <c r="H37" s="48">
        <v>1986</v>
      </c>
    </row>
    <row r="38" spans="1:8" ht="14.4" thickBot="1" x14ac:dyDescent="0.3">
      <c r="A38" s="50" t="s">
        <v>57</v>
      </c>
      <c r="B38" s="48" t="s">
        <v>8</v>
      </c>
      <c r="C38" s="48" t="s">
        <v>8</v>
      </c>
      <c r="H38" s="48">
        <v>1985</v>
      </c>
    </row>
    <row r="39" spans="1:8" x14ac:dyDescent="0.25">
      <c r="H39" s="48">
        <v>1984</v>
      </c>
    </row>
    <row r="40" spans="1:8" x14ac:dyDescent="0.25">
      <c r="H40" s="48">
        <v>1983</v>
      </c>
    </row>
    <row r="41" spans="1:8" x14ac:dyDescent="0.25">
      <c r="A41" s="51"/>
      <c r="B41" s="52"/>
      <c r="H41" s="48">
        <v>1982</v>
      </c>
    </row>
    <row r="42" spans="1:8" x14ac:dyDescent="0.25">
      <c r="A42" s="51"/>
      <c r="B42" s="52"/>
      <c r="H42" s="48">
        <v>1981</v>
      </c>
    </row>
    <row r="43" spans="1:8" x14ac:dyDescent="0.25">
      <c r="A43" s="51"/>
      <c r="B43" s="52"/>
      <c r="H43" s="48">
        <v>1980</v>
      </c>
    </row>
    <row r="44" spans="1:8" x14ac:dyDescent="0.25">
      <c r="A44" s="51"/>
      <c r="B44" s="52"/>
      <c r="H44" s="48">
        <v>1979</v>
      </c>
    </row>
    <row r="45" spans="1:8" x14ac:dyDescent="0.25">
      <c r="A45" s="51"/>
      <c r="B45" s="52"/>
      <c r="H45" s="48">
        <v>1978</v>
      </c>
    </row>
    <row r="46" spans="1:8" x14ac:dyDescent="0.25">
      <c r="B46" s="48" t="s">
        <v>117</v>
      </c>
      <c r="C46" s="62" t="s">
        <v>118</v>
      </c>
      <c r="D46" s="62" t="s">
        <v>119</v>
      </c>
      <c r="H46" s="48">
        <v>1977</v>
      </c>
    </row>
    <row r="47" spans="1:8" x14ac:dyDescent="0.25">
      <c r="A47" s="51" t="s">
        <v>108</v>
      </c>
      <c r="B47" s="53">
        <v>10500</v>
      </c>
      <c r="C47" s="53">
        <v>900</v>
      </c>
      <c r="D47" s="53">
        <v>1350</v>
      </c>
      <c r="H47" s="48">
        <v>1976</v>
      </c>
    </row>
    <row r="48" spans="1:8" x14ac:dyDescent="0.25">
      <c r="A48" s="51" t="s">
        <v>109</v>
      </c>
      <c r="B48" s="53">
        <v>4900</v>
      </c>
      <c r="C48" s="53">
        <v>550</v>
      </c>
      <c r="D48" s="53">
        <v>825</v>
      </c>
      <c r="H48" s="48">
        <v>1975</v>
      </c>
    </row>
    <row r="49" spans="1:8" x14ac:dyDescent="0.25">
      <c r="A49" s="51" t="s">
        <v>110</v>
      </c>
      <c r="B49" s="53">
        <v>8300</v>
      </c>
      <c r="C49" s="53">
        <v>700</v>
      </c>
      <c r="D49" s="53">
        <v>1050</v>
      </c>
      <c r="H49" s="48">
        <v>1974</v>
      </c>
    </row>
    <row r="50" spans="1:8" x14ac:dyDescent="0.25">
      <c r="A50" s="51" t="s">
        <v>111</v>
      </c>
      <c r="B50" s="53">
        <f>INT(Obrazac!B49)*600</f>
        <v>0</v>
      </c>
      <c r="C50" s="53">
        <v>700</v>
      </c>
      <c r="D50" s="53">
        <v>1050</v>
      </c>
      <c r="H50" s="48">
        <v>1973</v>
      </c>
    </row>
    <row r="51" spans="1:8" x14ac:dyDescent="0.25">
      <c r="A51" s="51" t="s">
        <v>112</v>
      </c>
      <c r="B51" s="53">
        <v>1000</v>
      </c>
      <c r="C51" s="53">
        <v>400</v>
      </c>
      <c r="D51" s="53">
        <v>600</v>
      </c>
      <c r="H51" s="48">
        <v>1972</v>
      </c>
    </row>
    <row r="52" spans="1:8" x14ac:dyDescent="0.25">
      <c r="H52" s="48">
        <v>1971</v>
      </c>
    </row>
    <row r="53" spans="1:8" x14ac:dyDescent="0.25">
      <c r="H53" s="48">
        <v>1970</v>
      </c>
    </row>
    <row r="54" spans="1:8" x14ac:dyDescent="0.25">
      <c r="H54" s="48">
        <v>1969</v>
      </c>
    </row>
    <row r="55" spans="1:8" x14ac:dyDescent="0.25">
      <c r="H55" s="48">
        <v>1968</v>
      </c>
    </row>
    <row r="56" spans="1:8" x14ac:dyDescent="0.25">
      <c r="H56" s="48">
        <v>1967</v>
      </c>
    </row>
    <row r="57" spans="1:8" x14ac:dyDescent="0.25">
      <c r="H57" s="48">
        <v>1966</v>
      </c>
    </row>
    <row r="58" spans="1:8" x14ac:dyDescent="0.25">
      <c r="H58" s="48">
        <v>1965</v>
      </c>
    </row>
    <row r="59" spans="1:8" x14ac:dyDescent="0.25">
      <c r="H59" s="48">
        <v>1964</v>
      </c>
    </row>
    <row r="60" spans="1:8" x14ac:dyDescent="0.25">
      <c r="H60" s="48">
        <v>1963</v>
      </c>
    </row>
    <row r="61" spans="1:8" x14ac:dyDescent="0.25">
      <c r="H61" s="48">
        <v>1962</v>
      </c>
    </row>
    <row r="62" spans="1:8" x14ac:dyDescent="0.25">
      <c r="H62" s="48">
        <v>1961</v>
      </c>
    </row>
    <row r="63" spans="1:8" x14ac:dyDescent="0.25">
      <c r="H63" s="48">
        <v>1960</v>
      </c>
    </row>
    <row r="64" spans="1:8" x14ac:dyDescent="0.25">
      <c r="H64" s="48">
        <v>1959</v>
      </c>
    </row>
    <row r="65" spans="8:8" x14ac:dyDescent="0.25">
      <c r="H65" s="48">
        <v>1958</v>
      </c>
    </row>
    <row r="66" spans="8:8" x14ac:dyDescent="0.25">
      <c r="H66" s="48">
        <v>1957</v>
      </c>
    </row>
    <row r="67" spans="8:8" x14ac:dyDescent="0.25">
      <c r="H67" s="48">
        <v>1956</v>
      </c>
    </row>
    <row r="68" spans="8:8" x14ac:dyDescent="0.25">
      <c r="H68" s="48">
        <v>1955</v>
      </c>
    </row>
    <row r="69" spans="8:8" x14ac:dyDescent="0.25">
      <c r="H69" s="48">
        <v>1954</v>
      </c>
    </row>
    <row r="70" spans="8:8" x14ac:dyDescent="0.25">
      <c r="H70" s="48">
        <v>1953</v>
      </c>
    </row>
    <row r="71" spans="8:8" x14ac:dyDescent="0.25">
      <c r="H71" s="48">
        <v>1952</v>
      </c>
    </row>
    <row r="72" spans="8:8" x14ac:dyDescent="0.25">
      <c r="H72" s="48">
        <v>1951</v>
      </c>
    </row>
    <row r="73" spans="8:8" x14ac:dyDescent="0.25">
      <c r="H73" s="48">
        <v>1950</v>
      </c>
    </row>
    <row r="74" spans="8:8" x14ac:dyDescent="0.25">
      <c r="H74" s="48">
        <v>1949</v>
      </c>
    </row>
    <row r="75" spans="8:8" x14ac:dyDescent="0.25">
      <c r="H75" s="48">
        <v>1948</v>
      </c>
    </row>
    <row r="76" spans="8:8" x14ac:dyDescent="0.25">
      <c r="H76" s="48">
        <v>1947</v>
      </c>
    </row>
    <row r="77" spans="8:8" x14ac:dyDescent="0.25">
      <c r="H77" s="48">
        <v>1946</v>
      </c>
    </row>
    <row r="78" spans="8:8" x14ac:dyDescent="0.25">
      <c r="H78" s="48">
        <v>1945</v>
      </c>
    </row>
    <row r="79" spans="8:8" x14ac:dyDescent="0.25">
      <c r="H79" s="48">
        <v>1944</v>
      </c>
    </row>
    <row r="80" spans="8:8" x14ac:dyDescent="0.25">
      <c r="H80" s="48">
        <v>1943</v>
      </c>
    </row>
    <row r="81" spans="8:8" x14ac:dyDescent="0.25">
      <c r="H81" s="48">
        <v>1942</v>
      </c>
    </row>
    <row r="82" spans="8:8" x14ac:dyDescent="0.25">
      <c r="H82" s="48">
        <v>1941</v>
      </c>
    </row>
    <row r="83" spans="8:8" x14ac:dyDescent="0.25">
      <c r="H83" s="48">
        <v>1940</v>
      </c>
    </row>
    <row r="84" spans="8:8" x14ac:dyDescent="0.25">
      <c r="H84" s="48">
        <v>1939</v>
      </c>
    </row>
    <row r="85" spans="8:8" x14ac:dyDescent="0.25">
      <c r="H85" s="48">
        <v>1938</v>
      </c>
    </row>
    <row r="86" spans="8:8" x14ac:dyDescent="0.25">
      <c r="H86" s="48">
        <v>1937</v>
      </c>
    </row>
    <row r="87" spans="8:8" x14ac:dyDescent="0.25">
      <c r="H87" s="48">
        <v>1936</v>
      </c>
    </row>
    <row r="88" spans="8:8" x14ac:dyDescent="0.25">
      <c r="H88" s="48">
        <v>1935</v>
      </c>
    </row>
    <row r="89" spans="8:8" x14ac:dyDescent="0.25">
      <c r="H89" s="48">
        <v>1934</v>
      </c>
    </row>
    <row r="90" spans="8:8" x14ac:dyDescent="0.25">
      <c r="H90" s="48">
        <v>1933</v>
      </c>
    </row>
    <row r="91" spans="8:8" x14ac:dyDescent="0.25">
      <c r="H91" s="48">
        <v>1932</v>
      </c>
    </row>
    <row r="92" spans="8:8" x14ac:dyDescent="0.25">
      <c r="H92" s="48">
        <v>1931</v>
      </c>
    </row>
    <row r="93" spans="8:8" x14ac:dyDescent="0.25">
      <c r="H93" s="48">
        <v>1930</v>
      </c>
    </row>
    <row r="94" spans="8:8" x14ac:dyDescent="0.25">
      <c r="H94" s="48">
        <v>1929</v>
      </c>
    </row>
    <row r="95" spans="8:8" x14ac:dyDescent="0.25">
      <c r="H95" s="48">
        <v>1928</v>
      </c>
    </row>
    <row r="96" spans="8:8" x14ac:dyDescent="0.25">
      <c r="H96" s="48">
        <v>1927</v>
      </c>
    </row>
    <row r="97" spans="8:8" x14ac:dyDescent="0.25">
      <c r="H97" s="48">
        <v>1926</v>
      </c>
    </row>
    <row r="98" spans="8:8" x14ac:dyDescent="0.25">
      <c r="H98" s="48">
        <v>1925</v>
      </c>
    </row>
    <row r="99" spans="8:8" x14ac:dyDescent="0.25">
      <c r="H99" s="48">
        <v>1924</v>
      </c>
    </row>
    <row r="100" spans="8:8" x14ac:dyDescent="0.25">
      <c r="H100" s="48">
        <v>1923</v>
      </c>
    </row>
    <row r="101" spans="8:8" x14ac:dyDescent="0.25">
      <c r="H101" s="48">
        <v>1922</v>
      </c>
    </row>
    <row r="102" spans="8:8" x14ac:dyDescent="0.25">
      <c r="H102" s="48">
        <v>1921</v>
      </c>
    </row>
    <row r="103" spans="8:8" x14ac:dyDescent="0.25">
      <c r="H103" s="48">
        <v>1920</v>
      </c>
    </row>
    <row r="104" spans="8:8" x14ac:dyDescent="0.25">
      <c r="H104" s="48">
        <v>1919</v>
      </c>
    </row>
    <row r="105" spans="8:8" x14ac:dyDescent="0.25">
      <c r="H105" s="48">
        <v>1918</v>
      </c>
    </row>
    <row r="106" spans="8:8" x14ac:dyDescent="0.25">
      <c r="H106" s="48">
        <v>1917</v>
      </c>
    </row>
    <row r="107" spans="8:8" x14ac:dyDescent="0.25">
      <c r="H107" s="48">
        <v>1916</v>
      </c>
    </row>
    <row r="108" spans="8:8" x14ac:dyDescent="0.25">
      <c r="H108" s="48">
        <v>1915</v>
      </c>
    </row>
    <row r="109" spans="8:8" x14ac:dyDescent="0.25">
      <c r="H109" s="48">
        <v>1914</v>
      </c>
    </row>
    <row r="110" spans="8:8" x14ac:dyDescent="0.25">
      <c r="H110" s="48">
        <v>1913</v>
      </c>
    </row>
    <row r="111" spans="8:8" x14ac:dyDescent="0.25">
      <c r="H111" s="48">
        <v>1912</v>
      </c>
    </row>
    <row r="112" spans="8:8" x14ac:dyDescent="0.25">
      <c r="H112" s="48">
        <v>1911</v>
      </c>
    </row>
    <row r="113" spans="8:8" x14ac:dyDescent="0.25">
      <c r="H113" s="48">
        <v>1910</v>
      </c>
    </row>
    <row r="114" spans="8:8" x14ac:dyDescent="0.25">
      <c r="H114" s="48">
        <v>1909</v>
      </c>
    </row>
    <row r="115" spans="8:8" x14ac:dyDescent="0.25">
      <c r="H115" s="48">
        <v>1908</v>
      </c>
    </row>
    <row r="116" spans="8:8" x14ac:dyDescent="0.25">
      <c r="H116" s="48">
        <v>1907</v>
      </c>
    </row>
    <row r="117" spans="8:8" x14ac:dyDescent="0.25">
      <c r="H117" s="48">
        <v>1906</v>
      </c>
    </row>
    <row r="118" spans="8:8" x14ac:dyDescent="0.25">
      <c r="H118" s="48">
        <v>1905</v>
      </c>
    </row>
    <row r="119" spans="8:8" x14ac:dyDescent="0.25">
      <c r="H119" s="48">
        <v>1904</v>
      </c>
    </row>
    <row r="120" spans="8:8" x14ac:dyDescent="0.25">
      <c r="H120" s="48">
        <v>1903</v>
      </c>
    </row>
    <row r="121" spans="8:8" x14ac:dyDescent="0.25">
      <c r="H121" s="48">
        <v>1902</v>
      </c>
    </row>
    <row r="122" spans="8:8" x14ac:dyDescent="0.25">
      <c r="H122" s="48">
        <v>1901</v>
      </c>
    </row>
    <row r="123" spans="8:8" x14ac:dyDescent="0.25">
      <c r="H123" s="48">
        <v>1900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defaultValue">
  <element uid="937e288e-3614-44b9-bb31-237331b81634" value=""/>
</sisl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p k u L U 6 G 0 p R W l A A A A 9 Q A A A B I A H A B D b 2 5 m a W c v U G F j a 2 F n Z S 5 4 b W w g o h g A K K A U A A A A A A A A A A A A A A A A A A A A A A A A A A A A h Y 8 x D o I w G I W v Q r r T 1 m o M k p 8 y u D h I Y j Q x r g 1 U a I R i 2 m K 5 m 4 N H 8 g p i F H V z f N / 7 h v f u 1 x u k f V M H F 2 m s a n W C J p i i Q O q 8 L Z Q u E 9 S 5 Y x i h l M N G 5 C d R y m C Q t Y 1 7 W y S o c u 4 c E + K 9 x 3 6 K W 1 M S R u m E H L L 1 L q 9 k I 9 B H V v / l U G n r h M 4 l 4 r B / j e E M L + Y 4 m j F M g Y w M M q W / P R v m P t s f C M u u d p 2 R v D L h a g t k j E D e F / g D U E s D B B Q A A g A I A K Z L i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m S 4 t T K I p H u A 4 A A A A R A A A A E w A c A E Z v c m 1 1 b G F z L 1 N l Y 3 R p b 2 4 x L m 0 g o h g A K K A U A A A A A A A A A A A A A A A A A A A A A A A A A A A A K 0 5 N L s n M z 1 M I h t C G 1 g B Q S w E C L Q A U A A I A C A C m S 4 t T o b S l F a U A A A D 1 A A A A E g A A A A A A A A A A A A A A A A A A A A A A Q 2 9 u Z m l n L 1 B h Y 2 t h Z 2 U u e G 1 s U E s B A i 0 A F A A C A A g A p k u L U w / K 6 a u k A A A A 6 Q A A A B M A A A A A A A A A A A A A A A A A 8 Q A A A F t D b 2 5 0 Z W 5 0 X 1 R 5 c G V z X S 5 4 b W x Q S w E C L Q A U A A I A C A C m S 4 t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H / 7 B a a K 2 U y p Y n u R o h H G 1 w A A A A A C A A A A A A A D Z g A A w A A A A B A A A A B o K K 6 Q P D e y n 4 N i G 3 G 8 Y a v y A A A A A A S A A A C g A A A A E A A A A B b l a V Y 3 L A g N Z b S 2 a U 0 R F A R Q A A A A 2 b z G m a h 5 i n 3 Q y M m f U M r p u X t r 3 T q R H / u t 4 + E f s p O q P S X j P q T c Y O n p + v x j O R 7 c V V U Y D W x Q N A G i 8 L V w / K a a O i L S K s s v Z C P p C 5 s S e E K R m 4 N s E Z w U A A A A + b C 1 6 j o O 2 W 2 f I 4 z / P z R f F a E 8 e c o = < / D a t a M a s h u p > 
</file>

<file path=customXml/itemProps1.xml><?xml version="1.0" encoding="utf-8"?>
<ds:datastoreItem xmlns:ds="http://schemas.openxmlformats.org/officeDocument/2006/customXml" ds:itemID="{8AED7BAC-C151-40F6-9241-3138BAF89912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4EDA7E50-9685-413F-B316-0679954DE7C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Obrazac</vt:lpstr>
      <vt:lpstr>List5</vt:lpstr>
      <vt:lpstr>Obrazac!Print_Area</vt:lpstr>
    </vt:vector>
  </TitlesOfParts>
  <Company>Fond za zastitu okolisa i energetsku ucinkovitost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Fond</dc:creator>
  <cp:lastModifiedBy>Ivan Bednjanić Bunić</cp:lastModifiedBy>
  <cp:lastPrinted>2026-02-01T14:06:51Z</cp:lastPrinted>
  <dcterms:created xsi:type="dcterms:W3CDTF">2021-12-10T15:26:39Z</dcterms:created>
  <dcterms:modified xsi:type="dcterms:W3CDTF">2026-02-02T18:27:01Z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5e1579ad-f760-494b-b817-7461086f88ca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policy="5c3d8ea1-31d6-40da-856a-ae7869ea61fe" origin="defaultValue" xmlns="http://www.boldonj</vt:lpwstr>
  </property>
  <property fmtid="{D5CDD505-2E9C-101B-9397-08002B2CF9AE}" pid="4" name="bjDocumentLabelXML-0">
    <vt:lpwstr>ames.com/2008/01/sie/internal/label"&gt;&lt;element uid="937e288e-3614-44b9-bb31-237331b81634" value="" /&gt;&lt;/sisl&gt;</vt:lpwstr>
  </property>
  <property fmtid="{D5CDD505-2E9C-101B-9397-08002B2CF9AE}" pid="5" name="bjDocumentSecurityLabel">
    <vt:lpwstr>NEKLASIFICIRANO</vt:lpwstr>
  </property>
  <property fmtid="{D5CDD505-2E9C-101B-9397-08002B2CF9AE}" pid="6" name="bjClsUserRVM">
    <vt:lpwstr>[]</vt:lpwstr>
  </property>
  <property fmtid="{D5CDD505-2E9C-101B-9397-08002B2CF9AE}" pid="7" name="bjSaver">
    <vt:lpwstr>lkULklenwh79z9LfpI7Hz0aUI/UaqVmr</vt:lpwstr>
  </property>
</Properties>
</file>